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38400" windowHeight="17400" tabRatio="889"/>
  </bookViews>
  <sheets>
    <sheet name="Компании и лицензии" sheetId="8" r:id="rId1"/>
    <sheet name="ОИП" sheetId="9" r:id="rId2"/>
    <sheet name="ОФП" sheetId="21" r:id="rId3"/>
    <sheet name="ОИС" sheetId="22" r:id="rId4"/>
    <sheet name="Обозначения и сокращения" sheetId="26" r:id="rId5"/>
    <sheet name="Методология" sheetId="24" r:id="rId6"/>
  </sheets>
  <definedNames>
    <definedName name="_xlnm._FilterDatabase" localSheetId="0" hidden="1">'Компании и лицензии'!#REF!</definedName>
    <definedName name="_xlnm._FilterDatabase" localSheetId="1" hidden="1">ОИП!#REF!</definedName>
    <definedName name="_xlnm._FilterDatabase" localSheetId="3" hidden="1">ОИС!#REF!</definedName>
    <definedName name="_xlnm._FilterDatabase" localSheetId="2" hidden="1">ОФП!#REF!</definedName>
  </definedNames>
  <calcPr calcId="162913"/>
</workbook>
</file>

<file path=xl/calcChain.xml><?xml version="1.0" encoding="utf-8"?>
<calcChain xmlns="http://schemas.openxmlformats.org/spreadsheetml/2006/main">
  <c r="D79" i="22" l="1"/>
  <c r="E79" i="22"/>
  <c r="F79" i="22"/>
  <c r="G79" i="22"/>
  <c r="H79" i="22"/>
  <c r="I79" i="22"/>
  <c r="J79" i="22"/>
  <c r="J65" i="22"/>
  <c r="D65" i="22"/>
  <c r="E65" i="22"/>
  <c r="F65" i="22"/>
  <c r="G65" i="22"/>
  <c r="H65" i="22"/>
  <c r="I65" i="22"/>
  <c r="D72" i="22"/>
  <c r="E72" i="22"/>
  <c r="F72" i="22"/>
  <c r="G72" i="22"/>
  <c r="H72" i="22"/>
  <c r="I72" i="22"/>
  <c r="J72" i="22"/>
  <c r="V7" i="8" l="1"/>
  <c r="V17" i="8"/>
  <c r="V12" i="8"/>
  <c r="U17" i="8" l="1"/>
  <c r="J9" i="22" l="1"/>
  <c r="I9" i="22"/>
  <c r="H9" i="22"/>
  <c r="G9" i="22"/>
  <c r="F9" i="22"/>
  <c r="E9" i="22"/>
  <c r="D9" i="22"/>
  <c r="T24" i="8" l="1"/>
  <c r="T22" i="8" s="1"/>
  <c r="T17" i="8"/>
  <c r="D27" i="9" l="1"/>
  <c r="D30" i="9"/>
  <c r="D23" i="9"/>
  <c r="R22" i="8" l="1"/>
  <c r="Q22" i="8"/>
  <c r="S24" i="8"/>
  <c r="S22" i="8" s="1"/>
  <c r="S19" i="8"/>
  <c r="S17" i="8" s="1"/>
  <c r="S14" i="8"/>
  <c r="J30" i="9" l="1"/>
  <c r="J27" i="9"/>
  <c r="J23" i="9"/>
  <c r="J11" i="9"/>
  <c r="J7" i="9"/>
  <c r="I30" i="9" l="1"/>
  <c r="I27" i="9"/>
  <c r="I23" i="9"/>
  <c r="I11" i="9"/>
  <c r="I7" i="9"/>
  <c r="R24" i="8"/>
  <c r="R19" i="8"/>
  <c r="R14" i="8"/>
  <c r="H30" i="9" l="1"/>
  <c r="H27" i="9"/>
  <c r="H23" i="9"/>
  <c r="H7" i="9"/>
  <c r="H11" i="9"/>
  <c r="Q24" i="8" l="1"/>
  <c r="Q19" i="8" l="1"/>
  <c r="Q14" i="8" l="1"/>
  <c r="G30" i="9" l="1"/>
  <c r="G27" i="9"/>
  <c r="G23" i="9"/>
  <c r="G11" i="9"/>
  <c r="G7" i="9"/>
  <c r="P24" i="8"/>
  <c r="P19" i="8"/>
  <c r="P14" i="8"/>
  <c r="F30" i="9" l="1"/>
  <c r="F27" i="9"/>
  <c r="F23" i="9"/>
  <c r="F11" i="9"/>
  <c r="F7" i="9"/>
  <c r="O14" i="8" l="1"/>
  <c r="O19" i="8"/>
  <c r="O24" i="8"/>
  <c r="E30" i="9" l="1"/>
  <c r="E11" i="9" l="1"/>
  <c r="D11" i="9" l="1"/>
  <c r="N24" i="8" l="1"/>
  <c r="F33" i="8"/>
  <c r="E33" i="8"/>
  <c r="M32" i="8"/>
  <c r="L32" i="8"/>
  <c r="K32" i="8"/>
  <c r="J32" i="8"/>
  <c r="I32" i="8"/>
  <c r="H32" i="8"/>
  <c r="G32" i="8"/>
  <c r="F32" i="8"/>
  <c r="E32" i="8"/>
  <c r="N19" i="8"/>
  <c r="N14" i="8"/>
  <c r="M24" i="8"/>
  <c r="L24" i="8"/>
  <c r="L22" i="8" s="1"/>
  <c r="M22" i="8" s="1"/>
  <c r="N22" i="8" s="1"/>
  <c r="O22" i="8" s="1"/>
  <c r="P22" i="8" s="1"/>
  <c r="K24" i="8"/>
  <c r="K33" i="8" s="1"/>
  <c r="J24" i="8"/>
  <c r="J33" i="8" s="1"/>
  <c r="I24" i="8"/>
  <c r="I33" i="8" s="1"/>
  <c r="H24" i="8"/>
  <c r="H33" i="8" s="1"/>
  <c r="G24" i="8"/>
  <c r="G33" i="8" s="1"/>
  <c r="F24" i="8"/>
  <c r="E24" i="8"/>
  <c r="D24" i="8"/>
  <c r="M19" i="8"/>
  <c r="L19" i="8"/>
  <c r="L17" i="8" s="1"/>
  <c r="M17" i="8" s="1"/>
  <c r="M14" i="8"/>
  <c r="L14" i="8"/>
  <c r="E12" i="8" l="1"/>
  <c r="F12" i="8" s="1"/>
  <c r="G12" i="8" s="1"/>
  <c r="H12" i="8" s="1"/>
  <c r="N17" i="8"/>
  <c r="O17" i="8" s="1"/>
  <c r="P17" i="8" s="1"/>
  <c r="Q17" i="8" s="1"/>
  <c r="R17" i="8" s="1"/>
  <c r="L33" i="8"/>
  <c r="M33" i="8"/>
  <c r="N33" i="8"/>
  <c r="E7" i="8"/>
  <c r="F7" i="8" s="1"/>
  <c r="G7" i="8" s="1"/>
  <c r="H7" i="8" s="1"/>
  <c r="I7" i="8" s="1"/>
  <c r="J7" i="8" s="1"/>
  <c r="K7" i="8" s="1"/>
  <c r="L7" i="8" s="1"/>
  <c r="M7" i="8" s="1"/>
  <c r="H31" i="8" l="1"/>
  <c r="F31" i="8"/>
  <c r="G31" i="8"/>
  <c r="N7" i="8"/>
  <c r="O7" i="8" s="1"/>
  <c r="P7" i="8" s="1"/>
  <c r="Q7" i="8" s="1"/>
  <c r="R7" i="8" s="1"/>
  <c r="S7" i="8" s="1"/>
  <c r="T7" i="8" s="1"/>
  <c r="U7" i="8" s="1"/>
  <c r="N30" i="8"/>
  <c r="J30" i="8"/>
  <c r="I30" i="8"/>
  <c r="G30" i="8"/>
  <c r="E30" i="8"/>
  <c r="F30" i="8"/>
  <c r="K30" i="8"/>
  <c r="M30" i="8"/>
  <c r="H30" i="8"/>
  <c r="L30" i="8"/>
  <c r="I12" i="8"/>
  <c r="I31" i="8"/>
  <c r="E31" i="8"/>
  <c r="N32" i="8"/>
  <c r="E27" i="9"/>
  <c r="E23" i="9"/>
  <c r="E7" i="9"/>
  <c r="J12" i="8" l="1"/>
  <c r="J31" i="8" s="1"/>
  <c r="K12" i="8" l="1"/>
  <c r="K31" i="8"/>
  <c r="D7" i="9"/>
  <c r="L12" i="8" l="1"/>
  <c r="L31" i="8"/>
  <c r="M12" i="8" l="1"/>
  <c r="M31" i="8"/>
  <c r="N12" i="8" l="1"/>
  <c r="O12" i="8" s="1"/>
  <c r="P12" i="8" s="1"/>
  <c r="Q12" i="8" s="1"/>
  <c r="R12" i="8" s="1"/>
  <c r="S12" i="8" s="1"/>
  <c r="T12" i="8" s="1"/>
  <c r="U12" i="8" s="1"/>
  <c r="N31" i="8"/>
  <c r="D19" i="9" l="1"/>
  <c r="E19" i="9"/>
  <c r="G19" i="9"/>
  <c r="F19" i="9"/>
  <c r="H19" i="9"/>
  <c r="I19" i="9"/>
  <c r="J19" i="9"/>
</calcChain>
</file>

<file path=xl/sharedStrings.xml><?xml version="1.0" encoding="utf-8"?>
<sst xmlns="http://schemas.openxmlformats.org/spreadsheetml/2006/main" count="357" uniqueCount="118">
  <si>
    <t>Единица измерения</t>
  </si>
  <si>
    <t>Наименование показателя</t>
  </si>
  <si>
    <t>Компании и лицензии</t>
  </si>
  <si>
    <t>Операторы инвестиционных платформ</t>
  </si>
  <si>
    <t>Операторы финансовых платформ</t>
  </si>
  <si>
    <t>Операторы обмена цифровых финансовых активов</t>
  </si>
  <si>
    <t xml:space="preserve">     индивидуальные предприниматели</t>
  </si>
  <si>
    <t>шт.</t>
  </si>
  <si>
    <t>Количество зарегистрированных лиц, привлекающие инвестиции</t>
  </si>
  <si>
    <t>лиц</t>
  </si>
  <si>
    <t>Количество зарегистрированных инвесторов</t>
  </si>
  <si>
    <t>Количество активных инвесторов</t>
  </si>
  <si>
    <t>Количество активных лиц, привлекающие инвестиции</t>
  </si>
  <si>
    <t xml:space="preserve">     краудинвестинг</t>
  </si>
  <si>
    <t xml:space="preserve">     краудлендинг</t>
  </si>
  <si>
    <t xml:space="preserve">     физические лица</t>
  </si>
  <si>
    <t xml:space="preserve">     юридические лица</t>
  </si>
  <si>
    <t>Объем привлеченных денежных средств за квартал</t>
  </si>
  <si>
    <t>Объем заключенных финансовых сделок за квартал</t>
  </si>
  <si>
    <t>Количество активных финансовых организаций</t>
  </si>
  <si>
    <t xml:space="preserve">     цифровых прав</t>
  </si>
  <si>
    <t xml:space="preserve">   юридических лиц</t>
  </si>
  <si>
    <t xml:space="preserve">   физических лиц</t>
  </si>
  <si>
    <t>Количество зарегистрированных финансовых организаций</t>
  </si>
  <si>
    <t>Количество зарегистрированных эмитентов</t>
  </si>
  <si>
    <t>Количество активных эмитентов</t>
  </si>
  <si>
    <t xml:space="preserve">Операторы информационных систем, в которых осуществляется выпуск цифровых финансовых активов </t>
  </si>
  <si>
    <t xml:space="preserve">   ценные бумаги</t>
  </si>
  <si>
    <t xml:space="preserve">   страхование</t>
  </si>
  <si>
    <t xml:space="preserve">   Финансовые организации</t>
  </si>
  <si>
    <t xml:space="preserve">   Эмитенты</t>
  </si>
  <si>
    <t>Количество активных потребителей финансовых услуг</t>
  </si>
  <si>
    <t>Количество зарегистрированных потребителей финансовых услуг</t>
  </si>
  <si>
    <t>Количество финансовых сделок за квартал</t>
  </si>
  <si>
    <t>млн руб.</t>
  </si>
  <si>
    <t>по заявлению организации</t>
  </si>
  <si>
    <t>в связи с нарушениями требований законодательства</t>
  </si>
  <si>
    <t>Данные на основе отчетности по форме 0420934</t>
  </si>
  <si>
    <t>Данные на основе отчетности по форме 0420723</t>
  </si>
  <si>
    <t>ОИП</t>
  </si>
  <si>
    <t>ОФП</t>
  </si>
  <si>
    <t>ОИС</t>
  </si>
  <si>
    <t>Оператор инвестиционной платформы</t>
  </si>
  <si>
    <t>Оператор информационной системы</t>
  </si>
  <si>
    <t>Оператор финансовой платформы</t>
  </si>
  <si>
    <t>Вступило в реестр Банка России за квартал</t>
  </si>
  <si>
    <t>Исключено из реестров Банка России за квартал</t>
  </si>
  <si>
    <t>Объем  привлеченных денежных средств субъектами МСП за квартал</t>
  </si>
  <si>
    <t>из них: субъектов МСП</t>
  </si>
  <si>
    <t>Данные на основе отчетности по форме 0420708, а также реестров ФНС</t>
  </si>
  <si>
    <t>Количество зарегистрированных пользователей по состоянию на конец отчетного квартала</t>
  </si>
  <si>
    <t>Количество обладателей цифровых финансовых активов и иных цифровых прав, по состоянию на конец отчетного квартала</t>
  </si>
  <si>
    <t>Количество активных пользователей по состоянию на конец отчетного квартала</t>
  </si>
  <si>
    <t>Количество цифровых прав, право распоряжения которыми ограничено или обременено, по состоянию на конец отчетного квартала</t>
  </si>
  <si>
    <t>Стоимость цифровых прав, право распоряжения которыми ограничено или обременено, по состоянию на конец отчетного квартала</t>
  </si>
  <si>
    <t>Количество договоров (сделок), заключенных в информационной системе, за отчетный квартал</t>
  </si>
  <si>
    <t>Стоимость договоров (сделок), заключенных в информационной системе, за отчетный квартал</t>
  </si>
  <si>
    <t>Субъекты МСП</t>
  </si>
  <si>
    <t>Субъекты малого и среднего предпринимательства</t>
  </si>
  <si>
    <t>Количество действующих выпусков цифровых финансовых активов и иных цифровых прав, размещенных в информационной системе, по состоянию на конец отчетного квартала</t>
  </si>
  <si>
    <t>Суммарная стоимость действующих выпусков цифровых финансовых активов и иных цифровых прав, размещенных в информационной системе, по состоянию на конец отчетного квартала</t>
  </si>
  <si>
    <t>Раздел (вкладка)</t>
  </si>
  <si>
    <t>Показатель</t>
  </si>
  <si>
    <t>Источник информации</t>
  </si>
  <si>
    <t>Количество ОИП</t>
  </si>
  <si>
    <t>Реестр участников финансового рынка 
(официальный сайт Банка России)</t>
  </si>
  <si>
    <t>Количество ОФП</t>
  </si>
  <si>
    <t>Количество ОИС</t>
  </si>
  <si>
    <t>Количество выпусков цифровых финансовых активов и иных цифровых прав, размещенных в информационной системе, по состоянию на конец отчетного квартала</t>
  </si>
  <si>
    <t>Суммарная стоимость выпусков цифровых финансовых активов и иных цифровых прав, размещенных в информационной системе, по состоянию на конец отчетного квартала</t>
  </si>
  <si>
    <t xml:space="preserve">   приобретение при выпуске актива</t>
  </si>
  <si>
    <t xml:space="preserve">   продажа актива</t>
  </si>
  <si>
    <t>СТАТИСТИЧЕСКИЕ ПОКАЗАТЕЛИ</t>
  </si>
  <si>
    <t>ОПЕРАТОРОВ ИНВЕСТИЦИОННЫХ ПЛАТФОРМ</t>
  </si>
  <si>
    <t>ОПЕРАТОРОВ ФИНАНСОВЫХ ПЛАТФОРМ</t>
  </si>
  <si>
    <t>ОПЕРАТОРОВ ИНФОРМАЦИОННЫХ СИСТЕМ</t>
  </si>
  <si>
    <t>ПЛАТФОРМЕННЫХ СЕРВИСОВ</t>
  </si>
  <si>
    <t>Данные за предыдущие отчетные периоды могут меняться ввиду сдачи скорректированной отчетности участниками рынка</t>
  </si>
  <si>
    <t>139 538</t>
  </si>
  <si>
    <t xml:space="preserve">     с просроченной задолженностью</t>
  </si>
  <si>
    <t xml:space="preserve">     с реструктурированной задолженностью</t>
  </si>
  <si>
    <t>Данные об объеме требований по действующим договорам займа, в том числе с просроченной задолженностью представляются с I квартала 2025 года</t>
  </si>
  <si>
    <t>%</t>
  </si>
  <si>
    <t>Объем привлеченных денежных средств за отчетный квартал</t>
  </si>
  <si>
    <t>Объем  привлеченных денежных средств субъектами МСП за отчетный квартал</t>
  </si>
  <si>
    <t>Объем заключенных финансовых сделок за отчетный квартал</t>
  </si>
  <si>
    <t>Количество финансовых сделок за отчетный квартал</t>
  </si>
  <si>
    <t>Количество зарегистрированных инвесторов по состоянию на конец отчетного квартала</t>
  </si>
  <si>
    <t>Количество активных инвесторов по состоянию на конец отчетного квартала</t>
  </si>
  <si>
    <t>Количество зарегистрированных лиц, привлекающих инвестиции по состоянию на конец отчетного квартала</t>
  </si>
  <si>
    <t>Количество активных лиц, привлекающих инвестиции по состоянию на конец отчетного квартала</t>
  </si>
  <si>
    <t>Количество зарегистрированных получателей финансовых услуг по состоянию на конец отчетного квартала</t>
  </si>
  <si>
    <t>Количество активных получателей финансовых услуг по состоянию на конец отчетного квартала</t>
  </si>
  <si>
    <t>Количество зарегистрированных финансовых организаций по состоянию на конец отчетного квартала</t>
  </si>
  <si>
    <t>Количество активных финансовых организаций по состоянию на конец отчетного квартала</t>
  </si>
  <si>
    <t>Количество зарегистрированных эмитентов по состоянию на конец отчетного квартала</t>
  </si>
  <si>
    <t>Количество активных эмитентов по состоянию на конец отчетного квартала</t>
  </si>
  <si>
    <t xml:space="preserve">   иные сделки</t>
  </si>
  <si>
    <t>Объем требований по действующим договорам займа по состоянию на конец отчетного квартала</t>
  </si>
  <si>
    <t>1) Раздел 5 отчетности по форме 04020708, представляемой в соответствии с Указанием № 6798-У.
2) Реестр субъектов МСП ФНС России.</t>
  </si>
  <si>
    <t>Раздел 3 отчетности по форме 04020708, представляемой в соответствии с Указанием № 6798-У.</t>
  </si>
  <si>
    <t>Раздел 2 отчетности по форме 04020708, представляемой в соответствии с Указанием № 6798-У.</t>
  </si>
  <si>
    <t>1) Раздел 2 отчетности по форме 04020708, представляемой в соответствии с Указанием № 6798-У.
2) Реестр субъектов МСП ФНС России.</t>
  </si>
  <si>
    <t>Раздел 4 отчетности по форме 04020934, представляемой в соответствии с Указанием № 6798-У.</t>
  </si>
  <si>
    <t>Раздел 2 отчетности по форме 04020934, представляемой в соответствии с Указанием № 6798-У.</t>
  </si>
  <si>
    <t>Раздел 3 отчетности по форме 04020934, представляемой в соответствии с Указанием № 6798-У.</t>
  </si>
  <si>
    <t>Отчетность по форме 04020723, представляемая в соответствии с Указанием № 6798-У.</t>
  </si>
  <si>
    <t>Раздел 4 отчетности по форме 04020708, представляемой в соответствии с Указанием Банка России от от 10.07.2024 № 6798-У (далее - Указание № 6798-У).</t>
  </si>
  <si>
    <t>Подраздел 4.1.1 раздела 4 отчетности по форме 04020708, представляемой в соответствии с Указанием Банка России от от 10.07.2024 № 6798-У (далее - Указание № 6798-У).</t>
  </si>
  <si>
    <t xml:space="preserve">   банковские услуги</t>
  </si>
  <si>
    <t xml:space="preserve">   иные услуги финансового характера</t>
  </si>
  <si>
    <t>Доля просроченной задолженности</t>
  </si>
  <si>
    <t xml:space="preserve">      юридическими лицами</t>
  </si>
  <si>
    <t xml:space="preserve">         квалифицированными инвесторами</t>
  </si>
  <si>
    <t xml:space="preserve">         неквалифицированными инвесторами</t>
  </si>
  <si>
    <t xml:space="preserve">      физическими лицами</t>
  </si>
  <si>
    <t xml:space="preserve">      квалифицированных инвесторов</t>
  </si>
  <si>
    <t xml:space="preserve">      неквалифицированных инвесторов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</si>
</sst>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#,##0.0"/>
    <numFmt numFmtId="166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theme="0"/>
      <name val="Arial"/>
      <family val="2"/>
      <charset val="204"/>
    </font>
    <font>
      <i/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26"/>
      <name val="Arial"/>
      <family val="2"/>
      <charset val="204"/>
    </font>
    <font>
      <b/>
      <sz val="24"/>
      <name val="Arial"/>
      <family val="2"/>
      <charset val="204"/>
    </font>
    <font>
      <b/>
      <sz val="9"/>
      <name val="Arial"/>
      <family val="2"/>
      <charset val="204"/>
    </font>
    <font>
      <b/>
      <sz val="9"/>
      <color theme="0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i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8BB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1" xfId="0" applyFont="1" applyFill="1" applyBorder="1" applyAlignment="1">
      <alignment horizontal="left" vertical="center" wrapText="1" readingOrder="1"/>
    </xf>
    <xf numFmtId="0" fontId="3" fillId="0" borderId="1" xfId="0" applyFont="1" applyFill="1" applyBorder="1" applyAlignment="1">
      <alignment horizontal="center" vertical="center" readingOrder="1"/>
    </xf>
    <xf numFmtId="3" fontId="3" fillId="0" borderId="1" xfId="2" applyNumberFormat="1" applyFont="1" applyFill="1" applyBorder="1" applyAlignment="1">
      <alignment vertical="center" readingOrder="1"/>
    </xf>
    <xf numFmtId="0" fontId="4" fillId="0" borderId="1" xfId="0" applyFont="1" applyBorder="1" applyAlignment="1">
      <alignment horizontal="left" vertical="center" readingOrder="1"/>
    </xf>
    <xf numFmtId="165" fontId="3" fillId="0" borderId="1" xfId="2" applyNumberFormat="1" applyFont="1" applyFill="1" applyBorder="1" applyAlignment="1">
      <alignment vertical="center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left" vertical="center" readingOrder="1"/>
    </xf>
    <xf numFmtId="0" fontId="3" fillId="0" borderId="1" xfId="0" applyFont="1" applyBorder="1" applyAlignment="1">
      <alignment horizontal="left" vertical="center" readingOrder="1"/>
    </xf>
    <xf numFmtId="3" fontId="4" fillId="0" borderId="1" xfId="2" applyNumberFormat="1" applyFont="1" applyFill="1" applyBorder="1" applyAlignment="1">
      <alignment vertical="center" readingOrder="1"/>
    </xf>
    <xf numFmtId="0" fontId="6" fillId="0" borderId="1" xfId="0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center" vertical="center" readingOrder="1"/>
    </xf>
    <xf numFmtId="3" fontId="6" fillId="0" borderId="1" xfId="2" applyNumberFormat="1" applyFont="1" applyFill="1" applyBorder="1" applyAlignment="1">
      <alignment vertical="center" readingOrder="1"/>
    </xf>
    <xf numFmtId="0" fontId="3" fillId="0" borderId="0" xfId="0" applyFont="1" applyFill="1" applyAlignment="1">
      <alignment horizontal="right" vertical="center" readingOrder="1"/>
    </xf>
    <xf numFmtId="0" fontId="3" fillId="0" borderId="0" xfId="0" applyFont="1" applyAlignment="1">
      <alignment horizontal="right" vertical="center" readingOrder="1"/>
    </xf>
    <xf numFmtId="0" fontId="5" fillId="0" borderId="0" xfId="0" applyFont="1" applyFill="1" applyAlignment="1">
      <alignment horizontal="right" vertical="center" readingOrder="1"/>
    </xf>
    <xf numFmtId="0" fontId="3" fillId="0" borderId="0" xfId="0" applyFont="1" applyFill="1" applyAlignment="1">
      <alignment horizontal="left" vertical="center" readingOrder="1"/>
    </xf>
    <xf numFmtId="0" fontId="6" fillId="0" borderId="0" xfId="0" applyFont="1" applyAlignment="1">
      <alignment horizontal="right" readingOrder="1"/>
    </xf>
    <xf numFmtId="0" fontId="3" fillId="0" borderId="0" xfId="0" applyFont="1" applyFill="1" applyAlignment="1">
      <alignment horizontal="right" readingOrder="1"/>
    </xf>
    <xf numFmtId="0" fontId="3" fillId="0" borderId="0" xfId="0" applyFont="1" applyAlignment="1">
      <alignment horizontal="right" readingOrder="1"/>
    </xf>
    <xf numFmtId="0" fontId="3" fillId="0" borderId="0" xfId="0" applyFont="1" applyFill="1" applyAlignment="1">
      <alignment horizontal="left" vertical="center" wrapText="1" readingOrder="1"/>
    </xf>
    <xf numFmtId="0" fontId="4" fillId="0" borderId="0" xfId="0" applyFont="1" applyFill="1" applyBorder="1" applyAlignment="1">
      <alignment horizontal="left" vertical="center" wrapText="1" readingOrder="1"/>
    </xf>
    <xf numFmtId="3" fontId="3" fillId="0" borderId="0" xfId="2" applyNumberFormat="1" applyFont="1" applyFill="1" applyBorder="1" applyAlignment="1">
      <alignment vertical="center" readingOrder="1"/>
    </xf>
    <xf numFmtId="0" fontId="6" fillId="0" borderId="0" xfId="0" applyFont="1" applyAlignment="1">
      <alignment horizontal="right" wrapText="1" readingOrder="1"/>
    </xf>
    <xf numFmtId="0" fontId="7" fillId="0" borderId="0" xfId="0" applyFont="1" applyFill="1" applyAlignment="1">
      <alignment horizontal="right" readingOrder="1"/>
    </xf>
    <xf numFmtId="0" fontId="7" fillId="0" borderId="0" xfId="0" applyFont="1" applyAlignment="1">
      <alignment horizontal="right" readingOrder="1"/>
    </xf>
    <xf numFmtId="0" fontId="8" fillId="0" borderId="0" xfId="0" applyFont="1" applyFill="1" applyAlignment="1">
      <alignment horizontal="right" readingOrder="1"/>
    </xf>
    <xf numFmtId="0" fontId="8" fillId="0" borderId="0" xfId="0" applyFont="1" applyAlignment="1">
      <alignment horizontal="right" readingOrder="1"/>
    </xf>
    <xf numFmtId="0" fontId="9" fillId="0" borderId="0" xfId="0" applyFont="1" applyFill="1" applyAlignment="1">
      <alignment horizontal="right" readingOrder="1"/>
    </xf>
    <xf numFmtId="0" fontId="9" fillId="0" borderId="0" xfId="0" applyFont="1" applyFill="1" applyAlignment="1">
      <alignment horizontal="left" readingOrder="1"/>
    </xf>
    <xf numFmtId="0" fontId="9" fillId="0" borderId="0" xfId="0" applyFont="1" applyFill="1" applyAlignment="1">
      <alignment horizontal="right" vertical="center" readingOrder="1"/>
    </xf>
    <xf numFmtId="0" fontId="9" fillId="0" borderId="0" xfId="0" applyFont="1" applyAlignment="1">
      <alignment horizontal="right" readingOrder="1"/>
    </xf>
    <xf numFmtId="0" fontId="8" fillId="0" borderId="0" xfId="0" applyFont="1" applyFill="1" applyAlignment="1">
      <alignment horizontal="left" readingOrder="1"/>
    </xf>
    <xf numFmtId="0" fontId="8" fillId="0" borderId="0" xfId="0" applyFont="1" applyFill="1" applyAlignment="1">
      <alignment horizontal="right" vertical="center" readingOrder="1"/>
    </xf>
    <xf numFmtId="0" fontId="10" fillId="0" borderId="0" xfId="1" applyFont="1"/>
    <xf numFmtId="0" fontId="11" fillId="2" borderId="0" xfId="0" applyFont="1" applyFill="1" applyAlignment="1">
      <alignment vertical="center"/>
    </xf>
    <xf numFmtId="49" fontId="13" fillId="2" borderId="5" xfId="0" applyNumberFormat="1" applyFont="1" applyFill="1" applyBorder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3" fontId="13" fillId="2" borderId="7" xfId="0" applyNumberFormat="1" applyFont="1" applyFill="1" applyBorder="1" applyAlignment="1">
      <alignment horizontal="right" vertical="center" wrapText="1"/>
    </xf>
    <xf numFmtId="165" fontId="14" fillId="3" borderId="1" xfId="0" applyNumberFormat="1" applyFont="1" applyFill="1" applyBorder="1" applyAlignment="1">
      <alignment horizontal="center" vertical="center" wrapText="1" readingOrder="1"/>
    </xf>
    <xf numFmtId="14" fontId="14" fillId="3" borderId="1" xfId="0" applyNumberFormat="1" applyFont="1" applyFill="1" applyBorder="1" applyAlignment="1">
      <alignment horizontal="right" vertical="center" readingOrder="1"/>
    </xf>
    <xf numFmtId="0" fontId="4" fillId="0" borderId="1" xfId="0" applyFont="1" applyFill="1" applyBorder="1" applyAlignment="1">
      <alignment horizontal="center" vertical="center" readingOrder="1"/>
    </xf>
    <xf numFmtId="165" fontId="4" fillId="0" borderId="1" xfId="2" applyNumberFormat="1" applyFont="1" applyFill="1" applyBorder="1" applyAlignment="1">
      <alignment vertical="center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left" vertical="center" readingOrder="1"/>
    </xf>
    <xf numFmtId="14" fontId="14" fillId="3" borderId="1" xfId="0" applyNumberFormat="1" applyFont="1" applyFill="1" applyBorder="1" applyAlignment="1">
      <alignment horizontal="center" vertical="center" readingOrder="1"/>
    </xf>
    <xf numFmtId="0" fontId="14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justify" vertical="center" wrapText="1"/>
    </xf>
    <xf numFmtId="0" fontId="15" fillId="0" borderId="0" xfId="0" applyFont="1"/>
    <xf numFmtId="49" fontId="13" fillId="0" borderId="5" xfId="0" applyNumberFormat="1" applyFont="1" applyFill="1" applyBorder="1" applyAlignment="1">
      <alignment horizontal="left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readingOrder="1"/>
    </xf>
    <xf numFmtId="165" fontId="15" fillId="0" borderId="1" xfId="2" applyNumberFormat="1" applyFont="1" applyFill="1" applyBorder="1" applyAlignment="1">
      <alignment vertical="center" readingOrder="1"/>
    </xf>
    <xf numFmtId="49" fontId="13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165" fontId="16" fillId="0" borderId="1" xfId="2" applyNumberFormat="1" applyFont="1" applyFill="1" applyBorder="1" applyAlignment="1">
      <alignment vertical="center" readingOrder="1"/>
    </xf>
    <xf numFmtId="0" fontId="16" fillId="0" borderId="1" xfId="0" applyFont="1" applyFill="1" applyBorder="1" applyAlignment="1">
      <alignment horizontal="center" vertical="center" wrapText="1" readingOrder="1"/>
    </xf>
    <xf numFmtId="166" fontId="16" fillId="0" borderId="1" xfId="2" applyNumberFormat="1" applyFont="1" applyFill="1" applyBorder="1" applyAlignment="1">
      <alignment vertical="center" readingOrder="1"/>
    </xf>
    <xf numFmtId="165" fontId="1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left" readingOrder="1"/>
    </xf>
    <xf numFmtId="0" fontId="4" fillId="0" borderId="1" xfId="0" applyFont="1" applyFill="1" applyBorder="1" applyAlignment="1">
      <alignment horizontal="center" readingOrder="1"/>
    </xf>
    <xf numFmtId="0" fontId="4" fillId="0" borderId="1" xfId="0" applyFont="1" applyFill="1" applyBorder="1" applyAlignment="1">
      <alignment horizontal="right" readingOrder="1"/>
    </xf>
    <xf numFmtId="0" fontId="4" fillId="0" borderId="1" xfId="0" applyFont="1" applyBorder="1" applyAlignment="1">
      <alignment horizontal="right" readingOrder="1"/>
    </xf>
    <xf numFmtId="0" fontId="4" fillId="0" borderId="1" xfId="0" applyFont="1" applyFill="1" applyBorder="1" applyAlignment="1">
      <alignment horizontal="right" vertical="center" readingOrder="1"/>
    </xf>
    <xf numFmtId="0" fontId="17" fillId="0" borderId="1" xfId="0" applyFont="1" applyBorder="1" applyAlignment="1">
      <alignment horizontal="right" readingOrder="1"/>
    </xf>
    <xf numFmtId="0" fontId="17" fillId="0" borderId="1" xfId="0" applyFont="1" applyBorder="1" applyAlignment="1">
      <alignment horizontal="center" readingOrder="1"/>
    </xf>
    <xf numFmtId="0" fontId="17" fillId="0" borderId="1" xfId="0" applyFont="1" applyFill="1" applyBorder="1" applyAlignment="1">
      <alignment horizontal="right" vertical="center" readingOrder="1"/>
    </xf>
    <xf numFmtId="0" fontId="17" fillId="0" borderId="1" xfId="0" applyFont="1" applyFill="1" applyBorder="1" applyAlignment="1">
      <alignment horizontal="right" readingOrder="1"/>
    </xf>
    <xf numFmtId="0" fontId="6" fillId="0" borderId="1" xfId="0" applyFont="1" applyBorder="1" applyAlignment="1">
      <alignment horizontal="right" readingOrder="1"/>
    </xf>
    <xf numFmtId="0" fontId="4" fillId="0" borderId="1" xfId="0" applyFont="1" applyBorder="1" applyAlignment="1">
      <alignment horizontal="left" readingOrder="1"/>
    </xf>
    <xf numFmtId="0" fontId="4" fillId="0" borderId="1" xfId="0" applyFont="1" applyBorder="1" applyAlignment="1">
      <alignment horizontal="center" readingOrder="1"/>
    </xf>
    <xf numFmtId="49" fontId="13" fillId="0" borderId="0" xfId="0" applyNumberFormat="1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166" fontId="3" fillId="0" borderId="0" xfId="4" applyNumberFormat="1" applyFont="1" applyFill="1" applyAlignment="1">
      <alignment horizontal="right" readingOrder="1"/>
    </xf>
  </cellXfs>
  <cellStyles count="5">
    <cellStyle name="Обычный" xfId="0" builtinId="0"/>
    <cellStyle name="Обычный 2" xfId="3"/>
    <cellStyle name="Обычный 2 8" xfId="1"/>
    <cellStyle name="Процентный" xfId="4" builtinId="5"/>
    <cellStyle name="Финансовый" xfId="2" builtinId="3"/>
  </cellStyles>
  <dxfs count="0"/>
  <tableStyles count="0" defaultTableStyle="TableStyleMedium2" defaultPivotStyle="PivotStyleMedium9"/>
  <colors>
    <mruColors>
      <color rgb="FF0088BB"/>
      <color rgb="FF007635"/>
      <color rgb="FFCCFFCC"/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V62"/>
  <sheetViews>
    <sheetView showGridLines="0" tabSelected="1" topLeftCell="B1" zoomScaleNormal="100" workbookViewId="0">
      <pane xSplit="1" topLeftCell="C1" activePane="topRight" state="frozen"/>
      <selection activeCell="B1" sqref="B1"/>
      <selection pane="topRight" activeCell="B21" sqref="B21"/>
    </sheetView>
  </sheetViews>
  <sheetFormatPr defaultColWidth="9.140625" defaultRowHeight="12" x14ac:dyDescent="0.2"/>
  <cols>
    <col min="1" max="1" width="0" style="24" hidden="1" customWidth="1"/>
    <col min="2" max="2" width="71.85546875" style="32" customWidth="1"/>
    <col min="3" max="3" width="11.5703125" style="33" customWidth="1"/>
    <col min="4" max="5" width="11.28515625" style="33" customWidth="1"/>
    <col min="6" max="7" width="11.28515625" style="27" customWidth="1"/>
    <col min="8" max="8" width="11.28515625" style="26" customWidth="1"/>
    <col min="9" max="22" width="11.28515625" style="25" customWidth="1"/>
    <col min="23" max="16384" width="9.140625" style="25"/>
  </cols>
  <sheetData>
    <row r="1" spans="1:22" ht="30" x14ac:dyDescent="0.2">
      <c r="B1" s="82" t="s">
        <v>72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22" ht="30" x14ac:dyDescent="0.2">
      <c r="B2" s="82" t="s">
        <v>76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6" spans="1:22" ht="24" x14ac:dyDescent="0.2">
      <c r="B6" s="40" t="s">
        <v>1</v>
      </c>
      <c r="C6" s="40" t="s">
        <v>0</v>
      </c>
      <c r="D6" s="46">
        <v>44286</v>
      </c>
      <c r="E6" s="46">
        <v>44377</v>
      </c>
      <c r="F6" s="46">
        <v>44469</v>
      </c>
      <c r="G6" s="46">
        <v>44561</v>
      </c>
      <c r="H6" s="46">
        <v>44651</v>
      </c>
      <c r="I6" s="46">
        <v>44742</v>
      </c>
      <c r="J6" s="46">
        <v>44834</v>
      </c>
      <c r="K6" s="46">
        <v>44926</v>
      </c>
      <c r="L6" s="46">
        <v>45016</v>
      </c>
      <c r="M6" s="46">
        <v>45107</v>
      </c>
      <c r="N6" s="46">
        <v>45199</v>
      </c>
      <c r="O6" s="46">
        <v>45657</v>
      </c>
      <c r="P6" s="46">
        <v>45382</v>
      </c>
      <c r="Q6" s="46">
        <v>45473</v>
      </c>
      <c r="R6" s="46">
        <v>45565</v>
      </c>
      <c r="S6" s="46">
        <v>45657</v>
      </c>
      <c r="T6" s="46">
        <v>45747</v>
      </c>
      <c r="U6" s="46">
        <v>45838</v>
      </c>
      <c r="V6" s="46">
        <v>45930</v>
      </c>
    </row>
    <row r="7" spans="1:22" s="27" customFormat="1" x14ac:dyDescent="0.2">
      <c r="A7" s="26"/>
      <c r="B7" s="51" t="s">
        <v>3</v>
      </c>
      <c r="C7" s="52" t="s">
        <v>9</v>
      </c>
      <c r="D7" s="53">
        <v>35</v>
      </c>
      <c r="E7" s="53">
        <f t="shared" ref="E7:U7" si="0">D7+E8-E9</f>
        <v>41</v>
      </c>
      <c r="F7" s="53">
        <f t="shared" si="0"/>
        <v>44</v>
      </c>
      <c r="G7" s="53">
        <f t="shared" si="0"/>
        <v>50</v>
      </c>
      <c r="H7" s="53">
        <f t="shared" si="0"/>
        <v>57</v>
      </c>
      <c r="I7" s="53">
        <f t="shared" si="0"/>
        <v>62</v>
      </c>
      <c r="J7" s="53">
        <f t="shared" si="0"/>
        <v>62</v>
      </c>
      <c r="K7" s="53">
        <f t="shared" si="0"/>
        <v>64</v>
      </c>
      <c r="L7" s="53">
        <f t="shared" si="0"/>
        <v>70</v>
      </c>
      <c r="M7" s="38">
        <f t="shared" si="0"/>
        <v>71</v>
      </c>
      <c r="N7" s="38">
        <f t="shared" si="0"/>
        <v>74</v>
      </c>
      <c r="O7" s="38">
        <f t="shared" si="0"/>
        <v>78</v>
      </c>
      <c r="P7" s="38">
        <f t="shared" si="0"/>
        <v>84</v>
      </c>
      <c r="Q7" s="38">
        <f t="shared" si="0"/>
        <v>88</v>
      </c>
      <c r="R7" s="38">
        <f t="shared" si="0"/>
        <v>91</v>
      </c>
      <c r="S7" s="38">
        <f t="shared" si="0"/>
        <v>93</v>
      </c>
      <c r="T7" s="38">
        <f>S7+T8-T9</f>
        <v>97</v>
      </c>
      <c r="U7" s="38">
        <f t="shared" si="0"/>
        <v>102</v>
      </c>
      <c r="V7" s="38">
        <f>U7+V8-V9</f>
        <v>101</v>
      </c>
    </row>
    <row r="8" spans="1:22" s="27" customFormat="1" x14ac:dyDescent="0.2">
      <c r="A8" s="26"/>
      <c r="B8" s="69" t="s">
        <v>45</v>
      </c>
      <c r="C8" s="70" t="s">
        <v>9</v>
      </c>
      <c r="D8" s="71">
        <v>15</v>
      </c>
      <c r="E8" s="71">
        <v>6</v>
      </c>
      <c r="F8" s="71">
        <v>3</v>
      </c>
      <c r="G8" s="71">
        <v>7</v>
      </c>
      <c r="H8" s="71">
        <v>7</v>
      </c>
      <c r="I8" s="71">
        <v>5</v>
      </c>
      <c r="J8" s="71">
        <v>3</v>
      </c>
      <c r="K8" s="71">
        <v>3</v>
      </c>
      <c r="L8" s="71">
        <v>7</v>
      </c>
      <c r="M8" s="72">
        <v>1</v>
      </c>
      <c r="N8" s="72">
        <v>4</v>
      </c>
      <c r="O8" s="72">
        <v>6</v>
      </c>
      <c r="P8" s="72">
        <v>6</v>
      </c>
      <c r="Q8" s="72">
        <v>6</v>
      </c>
      <c r="R8" s="72">
        <v>4</v>
      </c>
      <c r="S8" s="72">
        <v>6</v>
      </c>
      <c r="T8" s="72">
        <v>6</v>
      </c>
      <c r="U8" s="72">
        <v>6</v>
      </c>
      <c r="V8" s="72">
        <v>1</v>
      </c>
    </row>
    <row r="9" spans="1:22" s="27" customFormat="1" x14ac:dyDescent="0.2">
      <c r="A9" s="26"/>
      <c r="B9" s="69" t="s">
        <v>46</v>
      </c>
      <c r="C9" s="70" t="s">
        <v>9</v>
      </c>
      <c r="D9" s="73">
        <v>0</v>
      </c>
      <c r="E9" s="73">
        <v>0</v>
      </c>
      <c r="F9" s="73">
        <v>0</v>
      </c>
      <c r="G9" s="73">
        <v>1</v>
      </c>
      <c r="H9" s="73">
        <v>0</v>
      </c>
      <c r="I9" s="73">
        <v>0</v>
      </c>
      <c r="J9" s="73">
        <v>3</v>
      </c>
      <c r="K9" s="73">
        <v>1</v>
      </c>
      <c r="L9" s="73">
        <v>1</v>
      </c>
      <c r="M9" s="73">
        <v>0</v>
      </c>
      <c r="N9" s="73">
        <v>1</v>
      </c>
      <c r="O9" s="73">
        <v>2</v>
      </c>
      <c r="P9" s="73">
        <v>0</v>
      </c>
      <c r="Q9" s="73">
        <v>2</v>
      </c>
      <c r="R9" s="73">
        <v>1</v>
      </c>
      <c r="S9" s="73">
        <v>4</v>
      </c>
      <c r="T9" s="73">
        <v>2</v>
      </c>
      <c r="U9" s="73">
        <v>1</v>
      </c>
      <c r="V9" s="73">
        <v>2</v>
      </c>
    </row>
    <row r="10" spans="1:22" s="27" customFormat="1" x14ac:dyDescent="0.2">
      <c r="A10" s="26"/>
      <c r="B10" s="74" t="s">
        <v>35</v>
      </c>
      <c r="C10" s="75" t="s">
        <v>9</v>
      </c>
      <c r="D10" s="76">
        <v>0</v>
      </c>
      <c r="E10" s="76">
        <v>0</v>
      </c>
      <c r="F10" s="74">
        <v>0</v>
      </c>
      <c r="G10" s="74">
        <v>1</v>
      </c>
      <c r="H10" s="77">
        <v>0</v>
      </c>
      <c r="I10" s="78">
        <v>0</v>
      </c>
      <c r="J10" s="78">
        <v>1</v>
      </c>
      <c r="K10" s="78">
        <v>1</v>
      </c>
      <c r="L10" s="78">
        <v>1</v>
      </c>
      <c r="M10" s="78">
        <v>0</v>
      </c>
      <c r="N10" s="78">
        <v>1</v>
      </c>
      <c r="O10" s="78">
        <v>2</v>
      </c>
      <c r="P10" s="78">
        <v>0</v>
      </c>
      <c r="Q10" s="78">
        <v>0</v>
      </c>
      <c r="R10" s="78">
        <v>0</v>
      </c>
      <c r="S10" s="78">
        <v>2</v>
      </c>
      <c r="T10" s="78">
        <v>2</v>
      </c>
      <c r="U10" s="78">
        <v>1</v>
      </c>
      <c r="V10" s="78">
        <v>2</v>
      </c>
    </row>
    <row r="11" spans="1:22" s="27" customFormat="1" x14ac:dyDescent="0.2">
      <c r="A11" s="26"/>
      <c r="B11" s="74" t="s">
        <v>36</v>
      </c>
      <c r="C11" s="75" t="s">
        <v>9</v>
      </c>
      <c r="D11" s="76">
        <v>0</v>
      </c>
      <c r="E11" s="76">
        <v>0</v>
      </c>
      <c r="F11" s="74">
        <v>0</v>
      </c>
      <c r="G11" s="74">
        <v>0</v>
      </c>
      <c r="H11" s="77">
        <v>0</v>
      </c>
      <c r="I11" s="78">
        <v>0</v>
      </c>
      <c r="J11" s="78">
        <v>2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2</v>
      </c>
      <c r="R11" s="78">
        <v>1</v>
      </c>
      <c r="S11" s="78">
        <v>2</v>
      </c>
      <c r="T11" s="78">
        <v>0</v>
      </c>
      <c r="U11" s="78">
        <v>0</v>
      </c>
      <c r="V11" s="78">
        <v>0</v>
      </c>
    </row>
    <row r="12" spans="1:22" s="27" customFormat="1" x14ac:dyDescent="0.2">
      <c r="A12" s="26"/>
      <c r="B12" s="36" t="s">
        <v>4</v>
      </c>
      <c r="C12" s="37" t="s">
        <v>9</v>
      </c>
      <c r="D12" s="38">
        <v>3</v>
      </c>
      <c r="E12" s="38">
        <f t="shared" ref="E12:V12" si="1">D12+E13-E14</f>
        <v>3</v>
      </c>
      <c r="F12" s="38">
        <f t="shared" si="1"/>
        <v>4</v>
      </c>
      <c r="G12" s="38">
        <f t="shared" si="1"/>
        <v>5</v>
      </c>
      <c r="H12" s="38">
        <f t="shared" si="1"/>
        <v>6</v>
      </c>
      <c r="I12" s="38">
        <f t="shared" si="1"/>
        <v>5</v>
      </c>
      <c r="J12" s="38">
        <f t="shared" si="1"/>
        <v>6</v>
      </c>
      <c r="K12" s="38">
        <f t="shared" si="1"/>
        <v>6</v>
      </c>
      <c r="L12" s="38">
        <f t="shared" si="1"/>
        <v>7</v>
      </c>
      <c r="M12" s="38">
        <f t="shared" si="1"/>
        <v>9</v>
      </c>
      <c r="N12" s="38">
        <f t="shared" si="1"/>
        <v>9</v>
      </c>
      <c r="O12" s="38">
        <f t="shared" si="1"/>
        <v>9</v>
      </c>
      <c r="P12" s="38">
        <f t="shared" si="1"/>
        <v>9</v>
      </c>
      <c r="Q12" s="38">
        <f t="shared" si="1"/>
        <v>10</v>
      </c>
      <c r="R12" s="38">
        <f t="shared" si="1"/>
        <v>10</v>
      </c>
      <c r="S12" s="38">
        <f t="shared" si="1"/>
        <v>10</v>
      </c>
      <c r="T12" s="38">
        <f t="shared" si="1"/>
        <v>11</v>
      </c>
      <c r="U12" s="38">
        <f t="shared" si="1"/>
        <v>11</v>
      </c>
      <c r="V12" s="38">
        <f t="shared" si="1"/>
        <v>12</v>
      </c>
    </row>
    <row r="13" spans="1:22" s="27" customFormat="1" x14ac:dyDescent="0.2">
      <c r="A13" s="26"/>
      <c r="B13" s="79" t="s">
        <v>45</v>
      </c>
      <c r="C13" s="80" t="s">
        <v>9</v>
      </c>
      <c r="D13" s="72">
        <v>0</v>
      </c>
      <c r="E13" s="72">
        <v>0</v>
      </c>
      <c r="F13" s="72">
        <v>1</v>
      </c>
      <c r="G13" s="72">
        <v>1</v>
      </c>
      <c r="H13" s="72">
        <v>1</v>
      </c>
      <c r="I13" s="72">
        <v>0</v>
      </c>
      <c r="J13" s="72">
        <v>1</v>
      </c>
      <c r="K13" s="72">
        <v>0</v>
      </c>
      <c r="L13" s="72">
        <v>1</v>
      </c>
      <c r="M13" s="72">
        <v>3</v>
      </c>
      <c r="N13" s="72">
        <v>0</v>
      </c>
      <c r="O13" s="72">
        <v>0</v>
      </c>
      <c r="P13" s="72">
        <v>0</v>
      </c>
      <c r="Q13" s="72">
        <v>1</v>
      </c>
      <c r="R13" s="72">
        <v>0</v>
      </c>
      <c r="S13" s="72">
        <v>0</v>
      </c>
      <c r="T13" s="72">
        <v>1</v>
      </c>
      <c r="U13" s="72">
        <v>0</v>
      </c>
      <c r="V13" s="72">
        <v>1</v>
      </c>
    </row>
    <row r="14" spans="1:22" s="27" customFormat="1" x14ac:dyDescent="0.2">
      <c r="A14" s="26"/>
      <c r="B14" s="79" t="s">
        <v>46</v>
      </c>
      <c r="C14" s="80" t="s">
        <v>9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1</v>
      </c>
      <c r="J14" s="73">
        <v>0</v>
      </c>
      <c r="K14" s="73">
        <v>0</v>
      </c>
      <c r="L14" s="73">
        <f t="shared" ref="L14:O14" si="2">SUM(L15:L16)</f>
        <v>0</v>
      </c>
      <c r="M14" s="73">
        <f t="shared" si="2"/>
        <v>1</v>
      </c>
      <c r="N14" s="73">
        <f t="shared" si="2"/>
        <v>0</v>
      </c>
      <c r="O14" s="73">
        <f t="shared" si="2"/>
        <v>0</v>
      </c>
      <c r="P14" s="73">
        <f t="shared" ref="P14:Q14" si="3">SUM(P15:P16)</f>
        <v>0</v>
      </c>
      <c r="Q14" s="73">
        <f t="shared" si="3"/>
        <v>0</v>
      </c>
      <c r="R14" s="73">
        <f t="shared" ref="R14:S14" si="4">SUM(R15:R16)</f>
        <v>0</v>
      </c>
      <c r="S14" s="73">
        <f t="shared" si="4"/>
        <v>0</v>
      </c>
      <c r="T14" s="73">
        <v>0</v>
      </c>
      <c r="U14" s="73">
        <v>0</v>
      </c>
      <c r="V14" s="73">
        <v>0</v>
      </c>
    </row>
    <row r="15" spans="1:22" s="27" customFormat="1" x14ac:dyDescent="0.2">
      <c r="A15" s="26"/>
      <c r="B15" s="74" t="s">
        <v>35</v>
      </c>
      <c r="C15" s="75" t="s">
        <v>9</v>
      </c>
      <c r="D15" s="76">
        <v>0</v>
      </c>
      <c r="E15" s="76">
        <v>0</v>
      </c>
      <c r="F15" s="74">
        <v>0</v>
      </c>
      <c r="G15" s="74">
        <v>0</v>
      </c>
      <c r="H15" s="77">
        <v>0</v>
      </c>
      <c r="I15" s="78">
        <v>1</v>
      </c>
      <c r="J15" s="78">
        <v>0</v>
      </c>
      <c r="K15" s="78">
        <v>0</v>
      </c>
      <c r="L15" s="78">
        <v>0</v>
      </c>
      <c r="M15" s="78">
        <v>1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</row>
    <row r="16" spans="1:22" s="27" customFormat="1" x14ac:dyDescent="0.2">
      <c r="A16" s="26"/>
      <c r="B16" s="74" t="s">
        <v>36</v>
      </c>
      <c r="C16" s="75" t="s">
        <v>9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</row>
    <row r="17" spans="1:22" s="27" customFormat="1" ht="24" x14ac:dyDescent="0.2">
      <c r="A17" s="26"/>
      <c r="B17" s="36" t="s">
        <v>26</v>
      </c>
      <c r="C17" s="37" t="s">
        <v>9</v>
      </c>
      <c r="D17" s="38">
        <v>0</v>
      </c>
      <c r="E17" s="38">
        <v>0</v>
      </c>
      <c r="F17" s="39">
        <v>0</v>
      </c>
      <c r="G17" s="39">
        <v>0</v>
      </c>
      <c r="H17" s="39">
        <v>3</v>
      </c>
      <c r="I17" s="39">
        <v>3</v>
      </c>
      <c r="J17" s="39">
        <v>3</v>
      </c>
      <c r="K17" s="39">
        <v>3</v>
      </c>
      <c r="L17" s="39">
        <f>K17+L18-L19</f>
        <v>5</v>
      </c>
      <c r="M17" s="39">
        <f t="shared" ref="M17:V17" si="5">L17+M18-M19</f>
        <v>8</v>
      </c>
      <c r="N17" s="39">
        <f t="shared" si="5"/>
        <v>10</v>
      </c>
      <c r="O17" s="39">
        <f t="shared" si="5"/>
        <v>10</v>
      </c>
      <c r="P17" s="39">
        <f t="shared" si="5"/>
        <v>11</v>
      </c>
      <c r="Q17" s="39">
        <f t="shared" si="5"/>
        <v>11</v>
      </c>
      <c r="R17" s="39">
        <f t="shared" si="5"/>
        <v>11</v>
      </c>
      <c r="S17" s="39">
        <f t="shared" si="5"/>
        <v>14</v>
      </c>
      <c r="T17" s="39">
        <f t="shared" si="5"/>
        <v>15</v>
      </c>
      <c r="U17" s="38">
        <f t="shared" si="5"/>
        <v>15</v>
      </c>
      <c r="V17" s="38">
        <f t="shared" si="5"/>
        <v>18</v>
      </c>
    </row>
    <row r="18" spans="1:22" s="27" customFormat="1" x14ac:dyDescent="0.2">
      <c r="A18" s="26"/>
      <c r="B18" s="79" t="s">
        <v>45</v>
      </c>
      <c r="C18" s="80" t="s">
        <v>9</v>
      </c>
      <c r="D18" s="72">
        <v>0</v>
      </c>
      <c r="E18" s="72">
        <v>0</v>
      </c>
      <c r="F18" s="72">
        <v>0</v>
      </c>
      <c r="G18" s="72">
        <v>0</v>
      </c>
      <c r="H18" s="72">
        <v>3</v>
      </c>
      <c r="I18" s="72">
        <v>0</v>
      </c>
      <c r="J18" s="72">
        <v>0</v>
      </c>
      <c r="K18" s="72">
        <v>0</v>
      </c>
      <c r="L18" s="72">
        <v>2</v>
      </c>
      <c r="M18" s="72">
        <v>3</v>
      </c>
      <c r="N18" s="72">
        <v>2</v>
      </c>
      <c r="O18" s="72">
        <v>0</v>
      </c>
      <c r="P18" s="72">
        <v>1</v>
      </c>
      <c r="Q18" s="72">
        <v>0</v>
      </c>
      <c r="R18" s="72">
        <v>0</v>
      </c>
      <c r="S18" s="72">
        <v>3</v>
      </c>
      <c r="T18" s="72">
        <v>1</v>
      </c>
      <c r="U18" s="72">
        <v>0</v>
      </c>
      <c r="V18" s="72">
        <v>3</v>
      </c>
    </row>
    <row r="19" spans="1:22" s="27" customFormat="1" x14ac:dyDescent="0.2">
      <c r="A19" s="26"/>
      <c r="B19" s="79" t="s">
        <v>46</v>
      </c>
      <c r="C19" s="80" t="s">
        <v>9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f t="shared" ref="L19:O19" si="6">SUM(L20:L21)</f>
        <v>0</v>
      </c>
      <c r="M19" s="72">
        <f t="shared" si="6"/>
        <v>0</v>
      </c>
      <c r="N19" s="72">
        <f t="shared" si="6"/>
        <v>0</v>
      </c>
      <c r="O19" s="72">
        <f t="shared" si="6"/>
        <v>0</v>
      </c>
      <c r="P19" s="72">
        <f t="shared" ref="P19:Q19" si="7">SUM(P20:P21)</f>
        <v>0</v>
      </c>
      <c r="Q19" s="72">
        <f t="shared" si="7"/>
        <v>0</v>
      </c>
      <c r="R19" s="72">
        <f t="shared" ref="R19:S19" si="8">SUM(R20:R21)</f>
        <v>0</v>
      </c>
      <c r="S19" s="72">
        <f t="shared" si="8"/>
        <v>0</v>
      </c>
      <c r="T19" s="72">
        <v>0</v>
      </c>
      <c r="U19" s="72">
        <v>0</v>
      </c>
      <c r="V19" s="72">
        <v>0</v>
      </c>
    </row>
    <row r="20" spans="1:22" s="27" customFormat="1" x14ac:dyDescent="0.2">
      <c r="A20" s="26"/>
      <c r="B20" s="74" t="s">
        <v>35</v>
      </c>
      <c r="C20" s="75" t="s">
        <v>9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</row>
    <row r="21" spans="1:22" s="27" customFormat="1" x14ac:dyDescent="0.2">
      <c r="A21" s="26"/>
      <c r="B21" s="74" t="s">
        <v>36</v>
      </c>
      <c r="C21" s="75" t="s">
        <v>9</v>
      </c>
      <c r="D21" s="74">
        <v>0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v>0</v>
      </c>
      <c r="Q21" s="74">
        <v>0</v>
      </c>
      <c r="R21" s="74">
        <v>0</v>
      </c>
      <c r="S21" s="74">
        <v>0</v>
      </c>
      <c r="T21" s="74">
        <v>0</v>
      </c>
      <c r="U21" s="74">
        <v>0</v>
      </c>
      <c r="V21" s="74">
        <v>0</v>
      </c>
    </row>
    <row r="22" spans="1:22" s="27" customFormat="1" x14ac:dyDescent="0.2">
      <c r="A22" s="26"/>
      <c r="B22" s="36" t="s">
        <v>5</v>
      </c>
      <c r="C22" s="37" t="s">
        <v>9</v>
      </c>
      <c r="D22" s="38">
        <v>0</v>
      </c>
      <c r="E22" s="38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8">
        <f t="shared" ref="L22" si="9">K22+L23-L24</f>
        <v>0</v>
      </c>
      <c r="M22" s="38">
        <f t="shared" ref="M22" si="10">L22+M23-M24</f>
        <v>0</v>
      </c>
      <c r="N22" s="38">
        <f t="shared" ref="N22" si="11">M22+N23-N24</f>
        <v>1</v>
      </c>
      <c r="O22" s="38">
        <f t="shared" ref="O22" si="12">N22+O23-O24</f>
        <v>1</v>
      </c>
      <c r="P22" s="38">
        <f t="shared" ref="P22:T22" si="13">O22+P23-P24</f>
        <v>2</v>
      </c>
      <c r="Q22" s="38">
        <f t="shared" si="13"/>
        <v>2</v>
      </c>
      <c r="R22" s="38">
        <f t="shared" si="13"/>
        <v>2</v>
      </c>
      <c r="S22" s="38">
        <f t="shared" si="13"/>
        <v>2</v>
      </c>
      <c r="T22" s="38">
        <f t="shared" si="13"/>
        <v>2</v>
      </c>
      <c r="U22" s="38">
        <v>2</v>
      </c>
      <c r="V22" s="38">
        <v>2</v>
      </c>
    </row>
    <row r="23" spans="1:22" s="27" customFormat="1" x14ac:dyDescent="0.2">
      <c r="A23" s="26"/>
      <c r="B23" s="79" t="s">
        <v>45</v>
      </c>
      <c r="C23" s="80" t="s">
        <v>9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1</v>
      </c>
      <c r="O23" s="72">
        <v>0</v>
      </c>
      <c r="P23" s="72">
        <v>1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</row>
    <row r="24" spans="1:22" s="27" customFormat="1" x14ac:dyDescent="0.2">
      <c r="A24" s="26"/>
      <c r="B24" s="79" t="s">
        <v>46</v>
      </c>
      <c r="C24" s="80" t="s">
        <v>9</v>
      </c>
      <c r="D24" s="72">
        <f t="shared" ref="D24:O24" si="14">SUM(D25:D26)</f>
        <v>0</v>
      </c>
      <c r="E24" s="72">
        <f t="shared" si="14"/>
        <v>0</v>
      </c>
      <c r="F24" s="72">
        <f t="shared" si="14"/>
        <v>0</v>
      </c>
      <c r="G24" s="72">
        <f t="shared" si="14"/>
        <v>0</v>
      </c>
      <c r="H24" s="72">
        <f t="shared" si="14"/>
        <v>0</v>
      </c>
      <c r="I24" s="72">
        <f t="shared" si="14"/>
        <v>0</v>
      </c>
      <c r="J24" s="72">
        <f t="shared" si="14"/>
        <v>0</v>
      </c>
      <c r="K24" s="72">
        <f t="shared" si="14"/>
        <v>0</v>
      </c>
      <c r="L24" s="72">
        <f t="shared" si="14"/>
        <v>0</v>
      </c>
      <c r="M24" s="72">
        <f t="shared" si="14"/>
        <v>0</v>
      </c>
      <c r="N24" s="72">
        <f t="shared" si="14"/>
        <v>0</v>
      </c>
      <c r="O24" s="72">
        <f t="shared" si="14"/>
        <v>0</v>
      </c>
      <c r="P24" s="72">
        <f t="shared" ref="P24:Q24" si="15">SUM(P25:P26)</f>
        <v>0</v>
      </c>
      <c r="Q24" s="72">
        <f t="shared" si="15"/>
        <v>0</v>
      </c>
      <c r="R24" s="72">
        <f t="shared" ref="R24:S24" si="16">SUM(R25:R26)</f>
        <v>0</v>
      </c>
      <c r="S24" s="72">
        <f t="shared" si="16"/>
        <v>0</v>
      </c>
      <c r="T24" s="72">
        <f t="shared" ref="T24" si="17">SUM(T25:T26)</f>
        <v>0</v>
      </c>
      <c r="U24" s="72">
        <v>0</v>
      </c>
      <c r="V24" s="72">
        <v>0</v>
      </c>
    </row>
    <row r="25" spans="1:22" s="27" customFormat="1" x14ac:dyDescent="0.2">
      <c r="A25" s="26"/>
      <c r="B25" s="74" t="s">
        <v>35</v>
      </c>
      <c r="C25" s="75" t="s">
        <v>9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</row>
    <row r="26" spans="1:22" s="27" customFormat="1" x14ac:dyDescent="0.2">
      <c r="A26" s="26"/>
      <c r="B26" s="74" t="s">
        <v>36</v>
      </c>
      <c r="C26" s="75" t="s">
        <v>9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>
        <v>0</v>
      </c>
      <c r="O26" s="74">
        <v>0</v>
      </c>
      <c r="P26" s="74">
        <v>0</v>
      </c>
      <c r="Q26" s="74">
        <v>0</v>
      </c>
      <c r="R26" s="74">
        <v>0</v>
      </c>
      <c r="S26" s="74">
        <v>0</v>
      </c>
      <c r="T26" s="74">
        <v>0</v>
      </c>
      <c r="U26" s="74">
        <v>0</v>
      </c>
      <c r="V26" s="74">
        <v>0</v>
      </c>
    </row>
    <row r="30" spans="1:22" s="31" customFormat="1" hidden="1" x14ac:dyDescent="0.2">
      <c r="A30" s="28"/>
      <c r="B30" s="29"/>
      <c r="C30" s="30"/>
      <c r="D30" s="30"/>
      <c r="E30" s="30" t="b">
        <f>D7+E8-E9=E7</f>
        <v>1</v>
      </c>
      <c r="F30" s="30" t="b">
        <f t="shared" ref="F30:M30" si="18">E7+F8-F9=F7</f>
        <v>1</v>
      </c>
      <c r="G30" s="30" t="b">
        <f t="shared" si="18"/>
        <v>1</v>
      </c>
      <c r="H30" s="30" t="b">
        <f t="shared" si="18"/>
        <v>1</v>
      </c>
      <c r="I30" s="30" t="b">
        <f t="shared" si="18"/>
        <v>1</v>
      </c>
      <c r="J30" s="30" t="b">
        <f t="shared" si="18"/>
        <v>1</v>
      </c>
      <c r="K30" s="30" t="b">
        <f t="shared" si="18"/>
        <v>1</v>
      </c>
      <c r="L30" s="30" t="b">
        <f t="shared" si="18"/>
        <v>1</v>
      </c>
      <c r="M30" s="30" t="b">
        <f t="shared" si="18"/>
        <v>1</v>
      </c>
      <c r="N30" s="30" t="b">
        <f>M7+N8-N9=N7</f>
        <v>1</v>
      </c>
    </row>
    <row r="31" spans="1:22" s="31" customFormat="1" hidden="1" x14ac:dyDescent="0.2">
      <c r="A31" s="28"/>
      <c r="B31" s="29"/>
      <c r="C31" s="30"/>
      <c r="D31" s="30"/>
      <c r="E31" s="30" t="b">
        <f>D12+E13-E14=E12</f>
        <v>1</v>
      </c>
      <c r="F31" s="30" t="b">
        <f t="shared" ref="F31:M31" si="19">E12+F13-F14=F12</f>
        <v>1</v>
      </c>
      <c r="G31" s="30" t="b">
        <f t="shared" si="19"/>
        <v>1</v>
      </c>
      <c r="H31" s="30" t="b">
        <f t="shared" si="19"/>
        <v>1</v>
      </c>
      <c r="I31" s="30" t="b">
        <f t="shared" si="19"/>
        <v>1</v>
      </c>
      <c r="J31" s="30" t="b">
        <f t="shared" si="19"/>
        <v>1</v>
      </c>
      <c r="K31" s="30" t="b">
        <f t="shared" si="19"/>
        <v>1</v>
      </c>
      <c r="L31" s="30" t="b">
        <f t="shared" si="19"/>
        <v>1</v>
      </c>
      <c r="M31" s="30" t="b">
        <f t="shared" si="19"/>
        <v>1</v>
      </c>
      <c r="N31" s="30" t="b">
        <f>M12+N13-N14=N12</f>
        <v>1</v>
      </c>
    </row>
    <row r="32" spans="1:22" hidden="1" x14ac:dyDescent="0.2">
      <c r="E32" s="30" t="b">
        <f>D17+E18-E19=E17</f>
        <v>1</v>
      </c>
      <c r="F32" s="30" t="b">
        <f t="shared" ref="F32:N32" si="20">E17+F18-F19=F17</f>
        <v>1</v>
      </c>
      <c r="G32" s="30" t="b">
        <f t="shared" si="20"/>
        <v>1</v>
      </c>
      <c r="H32" s="30" t="b">
        <f t="shared" si="20"/>
        <v>1</v>
      </c>
      <c r="I32" s="30" t="b">
        <f t="shared" si="20"/>
        <v>1</v>
      </c>
      <c r="J32" s="30" t="b">
        <f t="shared" si="20"/>
        <v>1</v>
      </c>
      <c r="K32" s="30" t="b">
        <f t="shared" si="20"/>
        <v>1</v>
      </c>
      <c r="L32" s="30" t="b">
        <f t="shared" si="20"/>
        <v>1</v>
      </c>
      <c r="M32" s="30" t="b">
        <f t="shared" si="20"/>
        <v>1</v>
      </c>
      <c r="N32" s="30" t="b">
        <f t="shared" si="20"/>
        <v>1</v>
      </c>
    </row>
    <row r="33" spans="5:14" hidden="1" x14ac:dyDescent="0.2">
      <c r="E33" s="30" t="b">
        <f>D22+E23-E24=E22</f>
        <v>1</v>
      </c>
      <c r="F33" s="30" t="b">
        <f t="shared" ref="F33:N33" si="21">E22+F23-F24=F22</f>
        <v>1</v>
      </c>
      <c r="G33" s="30" t="b">
        <f t="shared" si="21"/>
        <v>1</v>
      </c>
      <c r="H33" s="30" t="b">
        <f t="shared" si="21"/>
        <v>1</v>
      </c>
      <c r="I33" s="30" t="b">
        <f t="shared" si="21"/>
        <v>1</v>
      </c>
      <c r="J33" s="30" t="b">
        <f t="shared" si="21"/>
        <v>1</v>
      </c>
      <c r="K33" s="30" t="b">
        <f t="shared" si="21"/>
        <v>1</v>
      </c>
      <c r="L33" s="30" t="b">
        <f t="shared" si="21"/>
        <v>1</v>
      </c>
      <c r="M33" s="30" t="b">
        <f t="shared" si="21"/>
        <v>1</v>
      </c>
      <c r="N33" s="30" t="b">
        <f t="shared" si="21"/>
        <v>1</v>
      </c>
    </row>
    <row r="62" spans="5:5" x14ac:dyDescent="0.2">
      <c r="E62" s="34"/>
    </row>
  </sheetData>
  <mergeCells count="2">
    <mergeCell ref="B1:O1"/>
    <mergeCell ref="B2:O2"/>
  </mergeCells>
  <pageMargins left="0.7" right="0.7" top="0.75" bottom="0.75" header="0.3" footer="0.3"/>
  <pageSetup paperSize="8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38"/>
  <sheetViews>
    <sheetView showGridLines="0" topLeftCell="B1" zoomScaleNormal="100" workbookViewId="0">
      <pane xSplit="1" ySplit="6" topLeftCell="C7" activePane="bottomRight" state="frozen"/>
      <selection activeCell="B1" sqref="B1"/>
      <selection pane="topRight" activeCell="C1" sqref="C1"/>
      <selection pane="bottomLeft" activeCell="B2" sqref="B2"/>
      <selection pane="bottomRight" activeCell="M7" sqref="M7"/>
    </sheetView>
  </sheetViews>
  <sheetFormatPr defaultColWidth="9.140625" defaultRowHeight="12" x14ac:dyDescent="0.25"/>
  <cols>
    <col min="1" max="1" width="0" style="13" hidden="1" customWidth="1"/>
    <col min="2" max="2" width="64.7109375" style="16" customWidth="1"/>
    <col min="3" max="3" width="11.5703125" style="13" customWidth="1"/>
    <col min="4" max="4" width="11" style="14" customWidth="1"/>
    <col min="5" max="13" width="11" style="13" customWidth="1"/>
    <col min="14" max="16384" width="9.140625" style="13"/>
  </cols>
  <sheetData>
    <row r="1" spans="1:13" ht="33.75" x14ac:dyDescent="0.25">
      <c r="B1" s="82" t="s">
        <v>72</v>
      </c>
      <c r="C1" s="82"/>
      <c r="D1" s="82"/>
      <c r="E1" s="82"/>
      <c r="F1" s="82"/>
      <c r="G1" s="35"/>
      <c r="H1" s="35"/>
      <c r="I1" s="35"/>
      <c r="J1" s="35"/>
      <c r="K1" s="35"/>
      <c r="L1" s="35"/>
    </row>
    <row r="2" spans="1:13" ht="33.75" x14ac:dyDescent="0.25">
      <c r="B2" s="82" t="s">
        <v>73</v>
      </c>
      <c r="C2" s="82"/>
      <c r="D2" s="82"/>
      <c r="E2" s="82"/>
      <c r="F2" s="82"/>
      <c r="G2" s="35"/>
      <c r="H2" s="35"/>
      <c r="I2" s="35"/>
      <c r="J2" s="35"/>
      <c r="K2" s="35"/>
      <c r="L2" s="35"/>
    </row>
    <row r="6" spans="1:13" s="14" customFormat="1" ht="24" x14ac:dyDescent="0.25">
      <c r="A6" s="13"/>
      <c r="B6" s="40" t="s">
        <v>1</v>
      </c>
      <c r="C6" s="40" t="s">
        <v>0</v>
      </c>
      <c r="D6" s="46">
        <v>45107</v>
      </c>
      <c r="E6" s="46">
        <v>45199</v>
      </c>
      <c r="F6" s="46">
        <v>45291</v>
      </c>
      <c r="G6" s="46">
        <v>45382</v>
      </c>
      <c r="H6" s="46">
        <v>45473</v>
      </c>
      <c r="I6" s="46">
        <v>45565</v>
      </c>
      <c r="J6" s="46">
        <v>45657</v>
      </c>
      <c r="K6" s="46">
        <v>45747</v>
      </c>
      <c r="L6" s="46">
        <v>45838</v>
      </c>
      <c r="M6" s="46">
        <v>45930</v>
      </c>
    </row>
    <row r="7" spans="1:13" s="15" customFormat="1" x14ac:dyDescent="0.25">
      <c r="B7" s="58" t="s">
        <v>83</v>
      </c>
      <c r="C7" s="59" t="s">
        <v>34</v>
      </c>
      <c r="D7" s="38">
        <f t="shared" ref="D7:J7" si="0">SUM(D8:D10)</f>
        <v>8940.559074929999</v>
      </c>
      <c r="E7" s="38">
        <f t="shared" si="0"/>
        <v>7771.0024335599992</v>
      </c>
      <c r="F7" s="38">
        <f t="shared" si="0"/>
        <v>11108.460046239999</v>
      </c>
      <c r="G7" s="38">
        <f t="shared" si="0"/>
        <v>11176.311518299999</v>
      </c>
      <c r="H7" s="38">
        <f t="shared" si="0"/>
        <v>10737.056181759996</v>
      </c>
      <c r="I7" s="38">
        <f t="shared" si="0"/>
        <v>14590.16012932</v>
      </c>
      <c r="J7" s="38">
        <f t="shared" si="0"/>
        <v>17707.812394210003</v>
      </c>
      <c r="K7" s="38">
        <v>15722.092175510001</v>
      </c>
      <c r="L7" s="38">
        <v>13897.919164819999</v>
      </c>
      <c r="M7" s="38">
        <v>14258.67331803</v>
      </c>
    </row>
    <row r="8" spans="1:13" x14ac:dyDescent="0.25">
      <c r="B8" s="4" t="s">
        <v>14</v>
      </c>
      <c r="C8" s="2" t="s">
        <v>34</v>
      </c>
      <c r="D8" s="5">
        <v>5900.8686469299982</v>
      </c>
      <c r="E8" s="5">
        <v>6868.9547335599991</v>
      </c>
      <c r="F8" s="5">
        <v>10060.176015719999</v>
      </c>
      <c r="G8" s="5">
        <v>8796.7819452999993</v>
      </c>
      <c r="H8" s="5">
        <v>9697.073677159995</v>
      </c>
      <c r="I8" s="5">
        <v>10899.382102600001</v>
      </c>
      <c r="J8" s="5">
        <v>12265.087237700001</v>
      </c>
      <c r="K8" s="5">
        <v>11414.84078235</v>
      </c>
      <c r="L8" s="5">
        <v>11828.802471950001</v>
      </c>
      <c r="M8" s="5">
        <v>11074.65929732</v>
      </c>
    </row>
    <row r="9" spans="1:13" x14ac:dyDescent="0.25">
      <c r="B9" s="4" t="s">
        <v>13</v>
      </c>
      <c r="C9" s="6" t="s">
        <v>34</v>
      </c>
      <c r="D9" s="5">
        <v>3039.6904279999999</v>
      </c>
      <c r="E9" s="5">
        <v>902.04769999999996</v>
      </c>
      <c r="F9" s="5">
        <v>1048.28403052</v>
      </c>
      <c r="G9" s="5">
        <v>2379.5295729999998</v>
      </c>
      <c r="H9" s="5">
        <v>1039.9825046000001</v>
      </c>
      <c r="I9" s="5">
        <v>3690.7780267200001</v>
      </c>
      <c r="J9" s="5">
        <v>5442.4251565100003</v>
      </c>
      <c r="K9" s="5">
        <v>4307.2513931599997</v>
      </c>
      <c r="L9" s="5">
        <v>2069.11669287</v>
      </c>
      <c r="M9" s="5">
        <v>3184.0140207099998</v>
      </c>
    </row>
    <row r="10" spans="1:13" x14ac:dyDescent="0.25">
      <c r="B10" s="4" t="s">
        <v>20</v>
      </c>
      <c r="C10" s="6" t="s">
        <v>34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0.3</v>
      </c>
      <c r="K10" s="5">
        <v>0</v>
      </c>
      <c r="L10" s="5">
        <v>0</v>
      </c>
      <c r="M10" s="5">
        <v>0</v>
      </c>
    </row>
    <row r="11" spans="1:13" ht="24" x14ac:dyDescent="0.25">
      <c r="B11" s="58" t="s">
        <v>84</v>
      </c>
      <c r="C11" s="59" t="s">
        <v>34</v>
      </c>
      <c r="D11" s="38">
        <f t="shared" ref="D11:J11" si="1">SUM(D12:D14)</f>
        <v>8354.7818601499948</v>
      </c>
      <c r="E11" s="38">
        <f t="shared" si="1"/>
        <v>7363.974713379992</v>
      </c>
      <c r="F11" s="53">
        <f t="shared" si="1"/>
        <v>10380.685124469985</v>
      </c>
      <c r="G11" s="53">
        <f t="shared" si="1"/>
        <v>9858.8411271399982</v>
      </c>
      <c r="H11" s="53">
        <f t="shared" si="1"/>
        <v>10275.645250159996</v>
      </c>
      <c r="I11" s="53">
        <f t="shared" si="1"/>
        <v>12973.292880489989</v>
      </c>
      <c r="J11" s="53">
        <f t="shared" si="1"/>
        <v>15359.061833069991</v>
      </c>
      <c r="K11" s="53">
        <v>13407.406254830001</v>
      </c>
      <c r="L11" s="53">
        <v>12952.06936397</v>
      </c>
      <c r="M11" s="53">
        <v>11939.711909060001</v>
      </c>
    </row>
    <row r="12" spans="1:13" x14ac:dyDescent="0.25">
      <c r="B12" s="4" t="s">
        <v>14</v>
      </c>
      <c r="C12" s="6" t="s">
        <v>34</v>
      </c>
      <c r="D12" s="5">
        <v>5751.6229221499952</v>
      </c>
      <c r="E12" s="5">
        <v>6698.5837133799923</v>
      </c>
      <c r="F12" s="5">
        <v>9533.3703635499842</v>
      </c>
      <c r="G12" s="5">
        <v>8466.5715241399976</v>
      </c>
      <c r="H12" s="5">
        <v>9530.3664101599952</v>
      </c>
      <c r="I12" s="5">
        <v>10536.35371852999</v>
      </c>
      <c r="J12" s="5">
        <v>11735.199072689991</v>
      </c>
      <c r="K12" s="5">
        <v>11017.59936935</v>
      </c>
      <c r="L12" s="5">
        <v>11320.5515777</v>
      </c>
      <c r="M12" s="5">
        <v>10286.524856350001</v>
      </c>
    </row>
    <row r="13" spans="1:13" x14ac:dyDescent="0.25">
      <c r="B13" s="4" t="s">
        <v>13</v>
      </c>
      <c r="C13" s="6" t="s">
        <v>34</v>
      </c>
      <c r="D13" s="5">
        <v>2603.158938</v>
      </c>
      <c r="E13" s="5">
        <v>665.39099999999996</v>
      </c>
      <c r="F13" s="5">
        <v>847.31476091999991</v>
      </c>
      <c r="G13" s="5">
        <v>1392.269603</v>
      </c>
      <c r="H13" s="5">
        <v>745.27883999999995</v>
      </c>
      <c r="I13" s="5">
        <v>2436.9391619600001</v>
      </c>
      <c r="J13" s="5">
        <v>3623.5627603800003</v>
      </c>
      <c r="K13" s="5">
        <v>2389.8068854799999</v>
      </c>
      <c r="L13" s="5">
        <v>1631.51778627</v>
      </c>
      <c r="M13" s="5">
        <v>1653.18705271</v>
      </c>
    </row>
    <row r="14" spans="1:13" x14ac:dyDescent="0.25">
      <c r="B14" s="4" t="s">
        <v>20</v>
      </c>
      <c r="C14" s="6" t="s">
        <v>34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0.3</v>
      </c>
      <c r="K14" s="5">
        <v>0</v>
      </c>
      <c r="L14" s="5">
        <v>0</v>
      </c>
      <c r="M14" s="5">
        <v>0</v>
      </c>
    </row>
    <row r="15" spans="1:13" ht="24" x14ac:dyDescent="0.25">
      <c r="B15" s="60" t="s">
        <v>98</v>
      </c>
      <c r="C15" s="59" t="s">
        <v>34</v>
      </c>
      <c r="D15" s="5"/>
      <c r="E15" s="5"/>
      <c r="F15" s="5"/>
      <c r="G15" s="5"/>
      <c r="H15" s="5"/>
      <c r="I15" s="5"/>
      <c r="J15" s="5"/>
      <c r="K15" s="61">
        <v>26787.249679640001</v>
      </c>
      <c r="L15" s="61">
        <v>28182.25811282999</v>
      </c>
      <c r="M15" s="61">
        <v>29089.412822480001</v>
      </c>
    </row>
    <row r="16" spans="1:13" x14ac:dyDescent="0.25">
      <c r="B16" s="7" t="s">
        <v>79</v>
      </c>
      <c r="C16" s="6" t="s">
        <v>34</v>
      </c>
      <c r="D16" s="5"/>
      <c r="E16" s="5"/>
      <c r="F16" s="5"/>
      <c r="G16" s="5"/>
      <c r="H16" s="5"/>
      <c r="I16" s="5"/>
      <c r="J16" s="5"/>
      <c r="K16" s="5">
        <v>4120.1976295399991</v>
      </c>
      <c r="L16" s="5">
        <v>4975.1399612499981</v>
      </c>
      <c r="M16" s="5">
        <v>5620.736920280001</v>
      </c>
    </row>
    <row r="17" spans="2:13" x14ac:dyDescent="0.25">
      <c r="B17" s="7" t="s">
        <v>80</v>
      </c>
      <c r="C17" s="6" t="s">
        <v>34</v>
      </c>
      <c r="D17" s="5"/>
      <c r="E17" s="5"/>
      <c r="F17" s="5"/>
      <c r="G17" s="5"/>
      <c r="H17" s="5"/>
      <c r="I17" s="5"/>
      <c r="J17" s="5"/>
      <c r="K17" s="5">
        <v>1564.23836136</v>
      </c>
      <c r="L17" s="5">
        <v>2178.6908385000002</v>
      </c>
      <c r="M17" s="5">
        <v>2288.6778556700001</v>
      </c>
    </row>
    <row r="18" spans="2:13" x14ac:dyDescent="0.25">
      <c r="B18" s="56" t="s">
        <v>111</v>
      </c>
      <c r="C18" s="62" t="s">
        <v>82</v>
      </c>
      <c r="D18" s="57"/>
      <c r="E18" s="57"/>
      <c r="F18" s="57"/>
      <c r="G18" s="57"/>
      <c r="H18" s="57"/>
      <c r="I18" s="57"/>
      <c r="J18" s="57"/>
      <c r="K18" s="63">
        <v>0.1538118947937985</v>
      </c>
      <c r="L18" s="63">
        <v>0.1765344686480273</v>
      </c>
      <c r="M18" s="63">
        <v>0.19322276989848189</v>
      </c>
    </row>
    <row r="19" spans="2:13" s="15" customFormat="1" ht="24" x14ac:dyDescent="0.25">
      <c r="B19" s="58" t="s">
        <v>87</v>
      </c>
      <c r="C19" s="59" t="s">
        <v>9</v>
      </c>
      <c r="D19" s="38">
        <f t="shared" ref="D19:J19" si="2">SUM(D20:D22)</f>
        <v>82721</v>
      </c>
      <c r="E19" s="38">
        <f t="shared" si="2"/>
        <v>104827</v>
      </c>
      <c r="F19" s="53">
        <f t="shared" si="2"/>
        <v>127929</v>
      </c>
      <c r="G19" s="53">
        <f t="shared" si="2"/>
        <v>136644</v>
      </c>
      <c r="H19" s="53">
        <f t="shared" si="2"/>
        <v>149559</v>
      </c>
      <c r="I19" s="53">
        <f t="shared" si="2"/>
        <v>162202</v>
      </c>
      <c r="J19" s="53">
        <f t="shared" si="2"/>
        <v>172263</v>
      </c>
      <c r="K19" s="53">
        <v>178542</v>
      </c>
      <c r="L19" s="53">
        <v>215842</v>
      </c>
      <c r="M19" s="53">
        <v>224894</v>
      </c>
    </row>
    <row r="20" spans="2:13" x14ac:dyDescent="0.25">
      <c r="B20" s="7" t="s">
        <v>15</v>
      </c>
      <c r="C20" s="2" t="s">
        <v>9</v>
      </c>
      <c r="D20" s="3">
        <v>77421</v>
      </c>
      <c r="E20" s="3">
        <v>98541</v>
      </c>
      <c r="F20" s="3">
        <v>119886</v>
      </c>
      <c r="G20" s="3">
        <v>127507</v>
      </c>
      <c r="H20" s="3">
        <v>138958</v>
      </c>
      <c r="I20" s="3">
        <v>150109</v>
      </c>
      <c r="J20" s="3">
        <v>158782</v>
      </c>
      <c r="K20" s="3">
        <v>164301</v>
      </c>
      <c r="L20" s="3">
        <v>199699</v>
      </c>
      <c r="M20" s="3">
        <v>208438</v>
      </c>
    </row>
    <row r="21" spans="2:13" x14ac:dyDescent="0.25">
      <c r="B21" s="7" t="s">
        <v>6</v>
      </c>
      <c r="C21" s="2" t="s">
        <v>9</v>
      </c>
      <c r="D21" s="3">
        <v>3715</v>
      </c>
      <c r="E21" s="3">
        <v>4507</v>
      </c>
      <c r="F21" s="3">
        <v>5876</v>
      </c>
      <c r="G21" s="3">
        <v>6761</v>
      </c>
      <c r="H21" s="3">
        <v>7968</v>
      </c>
      <c r="I21" s="3">
        <v>9212</v>
      </c>
      <c r="J21" s="3">
        <v>10326</v>
      </c>
      <c r="K21" s="3">
        <v>11062</v>
      </c>
      <c r="L21" s="3">
        <v>12580</v>
      </c>
      <c r="M21" s="3">
        <v>12893</v>
      </c>
    </row>
    <row r="22" spans="2:13" s="15" customFormat="1" x14ac:dyDescent="0.25">
      <c r="B22" s="8" t="s">
        <v>16</v>
      </c>
      <c r="C22" s="2" t="s">
        <v>9</v>
      </c>
      <c r="D22" s="3">
        <v>1585</v>
      </c>
      <c r="E22" s="3">
        <v>1779</v>
      </c>
      <c r="F22" s="3">
        <v>2167</v>
      </c>
      <c r="G22" s="3">
        <v>2376</v>
      </c>
      <c r="H22" s="3">
        <v>2633</v>
      </c>
      <c r="I22" s="3">
        <v>2881</v>
      </c>
      <c r="J22" s="3">
        <v>3155</v>
      </c>
      <c r="K22" s="3">
        <v>3179</v>
      </c>
      <c r="L22" s="3">
        <v>3563</v>
      </c>
      <c r="M22" s="3">
        <v>3563</v>
      </c>
    </row>
    <row r="23" spans="2:13" s="15" customFormat="1" ht="24" x14ac:dyDescent="0.25">
      <c r="B23" s="58" t="s">
        <v>88</v>
      </c>
      <c r="C23" s="59" t="s">
        <v>9</v>
      </c>
      <c r="D23" s="38">
        <f t="shared" ref="D23:J23" si="3">SUM(D24:D26)</f>
        <v>43049</v>
      </c>
      <c r="E23" s="38">
        <f t="shared" si="3"/>
        <v>55532</v>
      </c>
      <c r="F23" s="53">
        <f t="shared" si="3"/>
        <v>62601</v>
      </c>
      <c r="G23" s="53">
        <f t="shared" si="3"/>
        <v>63573</v>
      </c>
      <c r="H23" s="53">
        <f t="shared" si="3"/>
        <v>55349</v>
      </c>
      <c r="I23" s="53">
        <f t="shared" si="3"/>
        <v>52283</v>
      </c>
      <c r="J23" s="53">
        <f t="shared" si="3"/>
        <v>46905</v>
      </c>
      <c r="K23" s="53">
        <v>40632</v>
      </c>
      <c r="L23" s="53">
        <v>38483</v>
      </c>
      <c r="M23" s="53">
        <v>36374</v>
      </c>
    </row>
    <row r="24" spans="2:13" s="15" customFormat="1" x14ac:dyDescent="0.25">
      <c r="B24" s="7" t="s">
        <v>15</v>
      </c>
      <c r="C24" s="2" t="s">
        <v>9</v>
      </c>
      <c r="D24" s="3">
        <v>41562</v>
      </c>
      <c r="E24" s="3">
        <v>53442</v>
      </c>
      <c r="F24" s="3">
        <v>59347</v>
      </c>
      <c r="G24" s="3">
        <v>60560</v>
      </c>
      <c r="H24" s="3">
        <v>51912</v>
      </c>
      <c r="I24" s="3">
        <v>48433</v>
      </c>
      <c r="J24" s="3">
        <v>42841</v>
      </c>
      <c r="K24" s="3">
        <v>36924</v>
      </c>
      <c r="L24" s="3">
        <v>34495</v>
      </c>
      <c r="M24" s="3">
        <v>32865</v>
      </c>
    </row>
    <row r="25" spans="2:13" s="15" customFormat="1" x14ac:dyDescent="0.25">
      <c r="B25" s="7" t="s">
        <v>6</v>
      </c>
      <c r="C25" s="2" t="s">
        <v>9</v>
      </c>
      <c r="D25" s="3">
        <v>1262</v>
      </c>
      <c r="E25" s="3">
        <v>1745</v>
      </c>
      <c r="F25" s="3">
        <v>2654</v>
      </c>
      <c r="G25" s="3">
        <v>2500</v>
      </c>
      <c r="H25" s="3">
        <v>2862</v>
      </c>
      <c r="I25" s="3">
        <v>3226</v>
      </c>
      <c r="J25" s="3">
        <v>3387</v>
      </c>
      <c r="K25" s="3">
        <v>3113</v>
      </c>
      <c r="L25" s="3">
        <v>3344</v>
      </c>
      <c r="M25" s="3">
        <v>3013</v>
      </c>
    </row>
    <row r="26" spans="2:13" s="15" customFormat="1" x14ac:dyDescent="0.25">
      <c r="B26" s="8" t="s">
        <v>16</v>
      </c>
      <c r="C26" s="2" t="s">
        <v>9</v>
      </c>
      <c r="D26" s="3">
        <v>225</v>
      </c>
      <c r="E26" s="3">
        <v>345</v>
      </c>
      <c r="F26" s="3">
        <v>600</v>
      </c>
      <c r="G26" s="3">
        <v>513</v>
      </c>
      <c r="H26" s="3">
        <v>575</v>
      </c>
      <c r="I26" s="3">
        <v>624</v>
      </c>
      <c r="J26" s="3">
        <v>677</v>
      </c>
      <c r="K26" s="3">
        <v>595</v>
      </c>
      <c r="L26" s="3">
        <v>644</v>
      </c>
      <c r="M26" s="3">
        <v>496</v>
      </c>
    </row>
    <row r="27" spans="2:13" ht="24" x14ac:dyDescent="0.25">
      <c r="B27" s="58" t="s">
        <v>89</v>
      </c>
      <c r="C27" s="59" t="s">
        <v>9</v>
      </c>
      <c r="D27" s="38">
        <f t="shared" ref="D27:J27" si="4">SUM(D28:D29)</f>
        <v>40573</v>
      </c>
      <c r="E27" s="38">
        <f t="shared" si="4"/>
        <v>43667</v>
      </c>
      <c r="F27" s="53">
        <f t="shared" si="4"/>
        <v>33875</v>
      </c>
      <c r="G27" s="53">
        <f t="shared" si="4"/>
        <v>37265</v>
      </c>
      <c r="H27" s="53">
        <f t="shared" si="4"/>
        <v>41249</v>
      </c>
      <c r="I27" s="53">
        <f t="shared" si="4"/>
        <v>44954</v>
      </c>
      <c r="J27" s="53">
        <f t="shared" si="4"/>
        <v>48130</v>
      </c>
      <c r="K27" s="53">
        <v>51588</v>
      </c>
      <c r="L27" s="53">
        <v>48351</v>
      </c>
      <c r="M27" s="53">
        <v>50824</v>
      </c>
    </row>
    <row r="28" spans="2:13" x14ac:dyDescent="0.25">
      <c r="B28" s="7" t="s">
        <v>16</v>
      </c>
      <c r="C28" s="2" t="s">
        <v>9</v>
      </c>
      <c r="D28" s="3">
        <v>23765</v>
      </c>
      <c r="E28" s="3">
        <v>24828</v>
      </c>
      <c r="F28" s="3">
        <v>19620</v>
      </c>
      <c r="G28" s="3">
        <v>21061</v>
      </c>
      <c r="H28" s="3">
        <v>22794</v>
      </c>
      <c r="I28" s="3">
        <v>24324</v>
      </c>
      <c r="J28" s="3">
        <v>25835</v>
      </c>
      <c r="K28" s="3">
        <v>27301</v>
      </c>
      <c r="L28" s="3">
        <v>23628</v>
      </c>
      <c r="M28" s="3">
        <v>24776</v>
      </c>
    </row>
    <row r="29" spans="2:13" s="15" customFormat="1" x14ac:dyDescent="0.25">
      <c r="B29" s="8" t="s">
        <v>6</v>
      </c>
      <c r="C29" s="2" t="s">
        <v>9</v>
      </c>
      <c r="D29" s="3">
        <v>16808</v>
      </c>
      <c r="E29" s="3">
        <v>18839</v>
      </c>
      <c r="F29" s="3">
        <v>14255</v>
      </c>
      <c r="G29" s="3">
        <v>16204</v>
      </c>
      <c r="H29" s="3">
        <v>18455</v>
      </c>
      <c r="I29" s="3">
        <v>20630</v>
      </c>
      <c r="J29" s="3">
        <v>22295</v>
      </c>
      <c r="K29" s="3">
        <v>24287</v>
      </c>
      <c r="L29" s="3">
        <v>24723</v>
      </c>
      <c r="M29" s="3">
        <v>26048</v>
      </c>
    </row>
    <row r="30" spans="2:13" ht="24" x14ac:dyDescent="0.25">
      <c r="B30" s="58" t="s">
        <v>90</v>
      </c>
      <c r="C30" s="59" t="s">
        <v>9</v>
      </c>
      <c r="D30" s="38">
        <f t="shared" ref="D30:J30" si="5">SUM(D31,D33)</f>
        <v>2067</v>
      </c>
      <c r="E30" s="38">
        <f t="shared" si="5"/>
        <v>2675</v>
      </c>
      <c r="F30" s="53">
        <f t="shared" si="5"/>
        <v>3457</v>
      </c>
      <c r="G30" s="53">
        <f t="shared" si="5"/>
        <v>3154</v>
      </c>
      <c r="H30" s="53">
        <f t="shared" si="5"/>
        <v>3476</v>
      </c>
      <c r="I30" s="53">
        <f t="shared" si="5"/>
        <v>3799</v>
      </c>
      <c r="J30" s="53">
        <f t="shared" si="5"/>
        <v>3706</v>
      </c>
      <c r="K30" s="53">
        <v>3286</v>
      </c>
      <c r="L30" s="53">
        <v>3283</v>
      </c>
      <c r="M30" s="53">
        <v>2862</v>
      </c>
    </row>
    <row r="31" spans="2:13" x14ac:dyDescent="0.25">
      <c r="B31" s="7" t="s">
        <v>16</v>
      </c>
      <c r="C31" s="2" t="s">
        <v>9</v>
      </c>
      <c r="D31" s="3">
        <v>952</v>
      </c>
      <c r="E31" s="3">
        <v>1138</v>
      </c>
      <c r="F31" s="3">
        <v>1597</v>
      </c>
      <c r="G31" s="3">
        <v>1450</v>
      </c>
      <c r="H31" s="3">
        <v>1628</v>
      </c>
      <c r="I31" s="3">
        <v>1803</v>
      </c>
      <c r="J31" s="3">
        <v>1801</v>
      </c>
      <c r="K31" s="3">
        <v>1564</v>
      </c>
      <c r="L31" s="3">
        <v>1564</v>
      </c>
      <c r="M31" s="3">
        <v>1420</v>
      </c>
    </row>
    <row r="32" spans="2:13" x14ac:dyDescent="0.25">
      <c r="B32" s="10" t="s">
        <v>48</v>
      </c>
      <c r="C32" s="11" t="s">
        <v>9</v>
      </c>
      <c r="D32" s="12">
        <v>847</v>
      </c>
      <c r="E32" s="12">
        <v>1052</v>
      </c>
      <c r="F32" s="12">
        <v>1579</v>
      </c>
      <c r="G32" s="12">
        <v>1433</v>
      </c>
      <c r="H32" s="12">
        <v>1609</v>
      </c>
      <c r="I32" s="12">
        <v>1782</v>
      </c>
      <c r="J32" s="12">
        <v>1766</v>
      </c>
      <c r="K32" s="12">
        <v>1538</v>
      </c>
      <c r="L32" s="12">
        <v>1527</v>
      </c>
      <c r="M32" s="12">
        <v>1392</v>
      </c>
    </row>
    <row r="33" spans="2:13" x14ac:dyDescent="0.25">
      <c r="B33" s="8" t="s">
        <v>6</v>
      </c>
      <c r="C33" s="2" t="s">
        <v>9</v>
      </c>
      <c r="D33" s="3">
        <v>1115</v>
      </c>
      <c r="E33" s="3">
        <v>1537</v>
      </c>
      <c r="F33" s="3">
        <v>1860</v>
      </c>
      <c r="G33" s="3">
        <v>1704</v>
      </c>
      <c r="H33" s="3">
        <v>1848</v>
      </c>
      <c r="I33" s="3">
        <v>1996</v>
      </c>
      <c r="J33" s="3">
        <v>1905</v>
      </c>
      <c r="K33" s="3">
        <v>1722</v>
      </c>
      <c r="L33" s="3">
        <v>1719</v>
      </c>
      <c r="M33" s="3">
        <v>1442</v>
      </c>
    </row>
    <row r="34" spans="2:13" x14ac:dyDescent="0.25">
      <c r="B34" s="10" t="s">
        <v>48</v>
      </c>
      <c r="C34" s="11" t="s">
        <v>9</v>
      </c>
      <c r="D34" s="12">
        <v>1004</v>
      </c>
      <c r="E34" s="12">
        <v>1423</v>
      </c>
      <c r="F34" s="12">
        <v>1812</v>
      </c>
      <c r="G34" s="12">
        <v>1668</v>
      </c>
      <c r="H34" s="12">
        <v>1836</v>
      </c>
      <c r="I34" s="12">
        <v>1980</v>
      </c>
      <c r="J34" s="12">
        <v>1894</v>
      </c>
      <c r="K34" s="12">
        <v>1717</v>
      </c>
      <c r="L34" s="12">
        <v>1672</v>
      </c>
      <c r="M34" s="12">
        <v>1425</v>
      </c>
    </row>
    <row r="35" spans="2:13" x14ac:dyDescent="0.25">
      <c r="E35" s="14"/>
      <c r="F35" s="14"/>
    </row>
    <row r="36" spans="2:13" x14ac:dyDescent="0.2">
      <c r="B36" s="17" t="s">
        <v>49</v>
      </c>
      <c r="E36" s="14"/>
      <c r="F36" s="14"/>
    </row>
    <row r="37" spans="2:13" x14ac:dyDescent="0.25">
      <c r="B37" s="16" t="s">
        <v>77</v>
      </c>
      <c r="E37" s="14"/>
      <c r="F37" s="14"/>
    </row>
    <row r="38" spans="2:13" x14ac:dyDescent="0.25">
      <c r="B38" s="16" t="s">
        <v>81</v>
      </c>
    </row>
  </sheetData>
  <mergeCells count="2">
    <mergeCell ref="B1:F1"/>
    <mergeCell ref="B2:F2"/>
  </mergeCells>
  <pageMargins left="0.7" right="0.7" top="0.75" bottom="0.75" header="0.3" footer="0.3"/>
  <pageSetup paperSize="8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showGridLines="0" topLeftCell="B1" zoomScaleNormal="100" workbookViewId="0">
      <pane xSplit="1" topLeftCell="C1" activePane="topRight" state="frozen"/>
      <selection activeCell="B1" sqref="B1"/>
      <selection pane="topRight" activeCell="N15" sqref="N15"/>
    </sheetView>
  </sheetViews>
  <sheetFormatPr defaultColWidth="9.140625" defaultRowHeight="12" x14ac:dyDescent="0.2"/>
  <cols>
    <col min="1" max="1" width="0" style="18" hidden="1" customWidth="1"/>
    <col min="2" max="2" width="60.42578125" style="20" customWidth="1"/>
    <col min="3" max="3" width="11.5703125" style="13" customWidth="1"/>
    <col min="4" max="4" width="10.85546875" style="14" customWidth="1"/>
    <col min="5" max="13" width="10.85546875" style="19" customWidth="1"/>
    <col min="14" max="16384" width="9.140625" style="19"/>
  </cols>
  <sheetData>
    <row r="1" spans="2:14" ht="30" x14ac:dyDescent="0.2">
      <c r="B1" s="82" t="s">
        <v>72</v>
      </c>
      <c r="C1" s="82"/>
      <c r="D1" s="82"/>
      <c r="E1" s="82"/>
      <c r="F1" s="82"/>
    </row>
    <row r="2" spans="2:14" ht="30" x14ac:dyDescent="0.2">
      <c r="B2" s="82" t="s">
        <v>74</v>
      </c>
      <c r="C2" s="82"/>
      <c r="D2" s="82"/>
      <c r="E2" s="82"/>
      <c r="F2" s="82"/>
    </row>
    <row r="6" spans="2:14" s="18" customFormat="1" ht="24" x14ac:dyDescent="0.2">
      <c r="B6" s="40" t="s">
        <v>1</v>
      </c>
      <c r="C6" s="40" t="s">
        <v>0</v>
      </c>
      <c r="D6" s="41">
        <v>45107</v>
      </c>
      <c r="E6" s="41">
        <v>45199</v>
      </c>
      <c r="F6" s="41">
        <v>45291</v>
      </c>
      <c r="G6" s="41">
        <v>45382</v>
      </c>
      <c r="H6" s="41">
        <v>45473</v>
      </c>
      <c r="I6" s="41">
        <v>45565</v>
      </c>
      <c r="J6" s="41">
        <v>45657</v>
      </c>
      <c r="K6" s="41">
        <v>45747</v>
      </c>
      <c r="L6" s="46">
        <v>45838</v>
      </c>
      <c r="M6" s="46">
        <v>45930</v>
      </c>
    </row>
    <row r="7" spans="2:14" s="18" customFormat="1" x14ac:dyDescent="0.2">
      <c r="B7" s="60" t="s">
        <v>85</v>
      </c>
      <c r="C7" s="59" t="s">
        <v>34</v>
      </c>
      <c r="D7" s="38">
        <v>11977.062825519999</v>
      </c>
      <c r="E7" s="38">
        <v>21829.758131119994</v>
      </c>
      <c r="F7" s="38">
        <v>47790.967172460012</v>
      </c>
      <c r="G7" s="38">
        <v>59816.57889004</v>
      </c>
      <c r="H7" s="38">
        <v>68656.413028459996</v>
      </c>
      <c r="I7" s="38">
        <v>107630.14483358999</v>
      </c>
      <c r="J7" s="38">
        <v>114267.45323900999</v>
      </c>
      <c r="K7" s="38">
        <v>116140.63501785</v>
      </c>
      <c r="L7" s="38">
        <v>106122.2973607</v>
      </c>
      <c r="M7" s="38">
        <v>140367.03739832999</v>
      </c>
    </row>
    <row r="8" spans="2:14" s="18" customFormat="1" x14ac:dyDescent="0.2">
      <c r="B8" s="45" t="s">
        <v>109</v>
      </c>
      <c r="C8" s="42" t="s">
        <v>34</v>
      </c>
      <c r="D8" s="43">
        <v>10039.708945889999</v>
      </c>
      <c r="E8" s="43">
        <v>19748.719543589996</v>
      </c>
      <c r="F8" s="43">
        <v>46713.064365510007</v>
      </c>
      <c r="G8" s="43">
        <v>59469.664662650001</v>
      </c>
      <c r="H8" s="43">
        <v>68365.844849999994</v>
      </c>
      <c r="I8" s="43">
        <v>105921.13361359999</v>
      </c>
      <c r="J8" s="43">
        <v>111131.15562095999</v>
      </c>
      <c r="K8" s="43">
        <v>113351.16528335999</v>
      </c>
      <c r="L8" s="43">
        <v>103147.56782064</v>
      </c>
      <c r="M8" s="43">
        <v>134521.89314653</v>
      </c>
    </row>
    <row r="9" spans="2:14" s="18" customFormat="1" x14ac:dyDescent="0.2">
      <c r="B9" s="45" t="s">
        <v>27</v>
      </c>
      <c r="C9" s="44" t="s">
        <v>34</v>
      </c>
      <c r="D9" s="43">
        <v>1937.0308339699998</v>
      </c>
      <c r="E9" s="43">
        <v>2080.5558049400001</v>
      </c>
      <c r="F9" s="43">
        <v>1077.0808686500002</v>
      </c>
      <c r="G9" s="43">
        <v>346.50232691999997</v>
      </c>
      <c r="H9" s="43">
        <v>289.05397673000004</v>
      </c>
      <c r="I9" s="43">
        <v>1707.7701841600001</v>
      </c>
      <c r="J9" s="43">
        <v>3135.5200140199991</v>
      </c>
      <c r="K9" s="43">
        <v>2771.1718550099999</v>
      </c>
      <c r="L9" s="43">
        <v>2481.07743398</v>
      </c>
      <c r="M9" s="43">
        <v>5108.9049667299996</v>
      </c>
    </row>
    <row r="10" spans="2:14" s="18" customFormat="1" x14ac:dyDescent="0.2">
      <c r="B10" s="45" t="s">
        <v>28</v>
      </c>
      <c r="C10" s="44" t="s">
        <v>34</v>
      </c>
      <c r="D10" s="43">
        <v>0.32304566000000001</v>
      </c>
      <c r="E10" s="43">
        <v>0.48278258999999996</v>
      </c>
      <c r="F10" s="43">
        <v>0.8219382999999999</v>
      </c>
      <c r="G10" s="43">
        <v>0.41190046999999996</v>
      </c>
      <c r="H10" s="43">
        <v>1.5142017299999999</v>
      </c>
      <c r="I10" s="43">
        <v>1.2410358300000002</v>
      </c>
      <c r="J10" s="43">
        <v>0.77760403</v>
      </c>
      <c r="K10" s="43">
        <v>0.37067116</v>
      </c>
      <c r="L10" s="43">
        <v>14.73633291</v>
      </c>
      <c r="M10" s="43">
        <v>35.676932540000003</v>
      </c>
    </row>
    <row r="11" spans="2:14" s="18" customFormat="1" x14ac:dyDescent="0.2">
      <c r="B11" s="45" t="s">
        <v>110</v>
      </c>
      <c r="C11" s="44" t="s">
        <v>34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17.927208320004866</v>
      </c>
      <c r="L11" s="43">
        <v>478.91577317000002</v>
      </c>
      <c r="M11" s="43">
        <v>700.56235253</v>
      </c>
    </row>
    <row r="12" spans="2:14" s="18" customFormat="1" x14ac:dyDescent="0.2">
      <c r="B12" s="60" t="s">
        <v>86</v>
      </c>
      <c r="C12" s="59" t="s">
        <v>7</v>
      </c>
      <c r="D12" s="38">
        <v>31581</v>
      </c>
      <c r="E12" s="38">
        <v>56890</v>
      </c>
      <c r="F12" s="38">
        <v>120687</v>
      </c>
      <c r="G12" s="38">
        <v>140119</v>
      </c>
      <c r="H12" s="38">
        <v>156562</v>
      </c>
      <c r="I12" s="38">
        <v>250571</v>
      </c>
      <c r="J12" s="38">
        <v>291177</v>
      </c>
      <c r="K12" s="38">
        <v>366482</v>
      </c>
      <c r="L12" s="38">
        <v>371165</v>
      </c>
      <c r="M12" s="38">
        <v>495732</v>
      </c>
    </row>
    <row r="13" spans="2:14" s="18" customFormat="1" x14ac:dyDescent="0.2">
      <c r="B13" s="45" t="s">
        <v>29</v>
      </c>
      <c r="C13" s="42" t="s">
        <v>7</v>
      </c>
      <c r="D13" s="9">
        <v>31439</v>
      </c>
      <c r="E13" s="9">
        <v>52011</v>
      </c>
      <c r="F13" s="9">
        <v>115308</v>
      </c>
      <c r="G13" s="9">
        <v>136607</v>
      </c>
      <c r="H13" s="9">
        <v>151956</v>
      </c>
      <c r="I13" s="9">
        <v>237825</v>
      </c>
      <c r="J13" s="9">
        <v>268356</v>
      </c>
      <c r="K13" s="9">
        <v>339313</v>
      </c>
      <c r="L13" s="9">
        <v>347447</v>
      </c>
      <c r="M13" s="9">
        <v>460166</v>
      </c>
    </row>
    <row r="14" spans="2:14" s="18" customFormat="1" x14ac:dyDescent="0.2">
      <c r="B14" s="45" t="s">
        <v>30</v>
      </c>
      <c r="C14" s="42" t="s">
        <v>7</v>
      </c>
      <c r="D14" s="9">
        <v>142</v>
      </c>
      <c r="E14" s="9">
        <v>4879</v>
      </c>
      <c r="F14" s="9">
        <v>5379</v>
      </c>
      <c r="G14" s="9">
        <v>3512</v>
      </c>
      <c r="H14" s="9">
        <v>4606</v>
      </c>
      <c r="I14" s="9">
        <v>12746</v>
      </c>
      <c r="J14" s="9">
        <v>22821</v>
      </c>
      <c r="K14" s="9">
        <v>27169</v>
      </c>
      <c r="L14" s="9">
        <v>23718</v>
      </c>
      <c r="M14" s="9">
        <v>35566</v>
      </c>
    </row>
    <row r="15" spans="2:14" s="18" customFormat="1" ht="24" x14ac:dyDescent="0.2">
      <c r="B15" s="60" t="s">
        <v>91</v>
      </c>
      <c r="C15" s="59" t="s">
        <v>9</v>
      </c>
      <c r="D15" s="38">
        <v>233790</v>
      </c>
      <c r="E15" s="38">
        <v>680252</v>
      </c>
      <c r="F15" s="38">
        <v>1277705</v>
      </c>
      <c r="G15" s="38">
        <v>1958531</v>
      </c>
      <c r="H15" s="38">
        <v>2880065</v>
      </c>
      <c r="I15" s="38">
        <v>4122667</v>
      </c>
      <c r="J15" s="38">
        <v>5328240</v>
      </c>
      <c r="K15" s="38">
        <v>6203897</v>
      </c>
      <c r="L15" s="38">
        <v>6851591</v>
      </c>
      <c r="M15" s="38">
        <v>7555620</v>
      </c>
      <c r="N15" s="89"/>
    </row>
    <row r="16" spans="2:14" s="18" customFormat="1" ht="24" x14ac:dyDescent="0.2">
      <c r="B16" s="60" t="s">
        <v>92</v>
      </c>
      <c r="C16" s="59" t="s">
        <v>9</v>
      </c>
      <c r="D16" s="38">
        <v>14392</v>
      </c>
      <c r="E16" s="38">
        <v>24222</v>
      </c>
      <c r="F16" s="38">
        <v>51512</v>
      </c>
      <c r="G16" s="38">
        <v>74455</v>
      </c>
      <c r="H16" s="38">
        <v>91755</v>
      </c>
      <c r="I16" s="38" t="s">
        <v>78</v>
      </c>
      <c r="J16" s="38">
        <v>161467</v>
      </c>
      <c r="K16" s="38">
        <v>205536</v>
      </c>
      <c r="L16" s="38">
        <v>239035</v>
      </c>
      <c r="M16" s="38">
        <v>326644</v>
      </c>
    </row>
    <row r="17" spans="2:13" ht="24" x14ac:dyDescent="0.2">
      <c r="B17" s="60" t="s">
        <v>93</v>
      </c>
      <c r="C17" s="59" t="s">
        <v>9</v>
      </c>
      <c r="D17" s="38">
        <v>49</v>
      </c>
      <c r="E17" s="38">
        <v>51</v>
      </c>
      <c r="F17" s="38">
        <v>63</v>
      </c>
      <c r="G17" s="38">
        <v>69</v>
      </c>
      <c r="H17" s="38">
        <v>88</v>
      </c>
      <c r="I17" s="38">
        <v>108</v>
      </c>
      <c r="J17" s="38">
        <v>126</v>
      </c>
      <c r="K17" s="38">
        <v>150</v>
      </c>
      <c r="L17" s="38">
        <v>171</v>
      </c>
      <c r="M17" s="38">
        <v>201</v>
      </c>
    </row>
    <row r="18" spans="2:13" ht="24" x14ac:dyDescent="0.2">
      <c r="B18" s="60" t="s">
        <v>94</v>
      </c>
      <c r="C18" s="59" t="s">
        <v>9</v>
      </c>
      <c r="D18" s="38">
        <v>33</v>
      </c>
      <c r="E18" s="38">
        <v>34</v>
      </c>
      <c r="F18" s="38">
        <v>37</v>
      </c>
      <c r="G18" s="38">
        <v>40</v>
      </c>
      <c r="H18" s="38">
        <v>45</v>
      </c>
      <c r="I18" s="38">
        <v>58</v>
      </c>
      <c r="J18" s="38">
        <v>68</v>
      </c>
      <c r="K18" s="38">
        <v>76</v>
      </c>
      <c r="L18" s="38">
        <v>91</v>
      </c>
      <c r="M18" s="38">
        <v>101</v>
      </c>
    </row>
    <row r="19" spans="2:13" ht="24" x14ac:dyDescent="0.2">
      <c r="B19" s="60" t="s">
        <v>95</v>
      </c>
      <c r="C19" s="59" t="s">
        <v>9</v>
      </c>
      <c r="D19" s="38">
        <v>6</v>
      </c>
      <c r="E19" s="38">
        <v>7</v>
      </c>
      <c r="F19" s="38">
        <v>7</v>
      </c>
      <c r="G19" s="38">
        <v>9</v>
      </c>
      <c r="H19" s="38">
        <v>11</v>
      </c>
      <c r="I19" s="38">
        <v>13</v>
      </c>
      <c r="J19" s="38">
        <v>19</v>
      </c>
      <c r="K19" s="38">
        <v>18</v>
      </c>
      <c r="L19" s="38">
        <v>20</v>
      </c>
      <c r="M19" s="38">
        <v>25</v>
      </c>
    </row>
    <row r="20" spans="2:13" ht="24" x14ac:dyDescent="0.2">
      <c r="B20" s="60" t="s">
        <v>96</v>
      </c>
      <c r="C20" s="59" t="s">
        <v>9</v>
      </c>
      <c r="D20" s="38">
        <v>6</v>
      </c>
      <c r="E20" s="38">
        <v>7</v>
      </c>
      <c r="F20" s="38">
        <v>6</v>
      </c>
      <c r="G20" s="38">
        <v>8</v>
      </c>
      <c r="H20" s="38">
        <v>8</v>
      </c>
      <c r="I20" s="38">
        <v>10</v>
      </c>
      <c r="J20" s="38">
        <v>15</v>
      </c>
      <c r="K20" s="38">
        <v>14</v>
      </c>
      <c r="L20" s="38">
        <v>14</v>
      </c>
      <c r="M20" s="38">
        <v>19</v>
      </c>
    </row>
    <row r="21" spans="2:13" x14ac:dyDescent="0.2">
      <c r="B21" s="19"/>
      <c r="C21" s="19"/>
      <c r="D21" s="19"/>
    </row>
    <row r="22" spans="2:13" x14ac:dyDescent="0.2">
      <c r="B22" s="19"/>
      <c r="C22" s="19"/>
      <c r="D22" s="19"/>
    </row>
    <row r="23" spans="2:13" x14ac:dyDescent="0.2">
      <c r="B23" s="17" t="s">
        <v>37</v>
      </c>
      <c r="C23" s="19"/>
      <c r="D23" s="19"/>
    </row>
    <row r="24" spans="2:13" x14ac:dyDescent="0.2">
      <c r="B24" s="19"/>
      <c r="C24" s="19"/>
      <c r="D24" s="19"/>
    </row>
  </sheetData>
  <mergeCells count="2">
    <mergeCell ref="B1:F1"/>
    <mergeCell ref="B2:F2"/>
  </mergeCells>
  <pageMargins left="0.7" right="0.7" top="0.75" bottom="0.75" header="0.3" footer="0.3"/>
  <pageSetup paperSize="8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showGridLines="0" topLeftCell="B1" zoomScaleNormal="100" workbookViewId="0">
      <pane xSplit="1" ySplit="6" topLeftCell="C7" activePane="bottomRight" state="frozen"/>
      <selection activeCell="B1" sqref="B1"/>
      <selection pane="topRight" activeCell="C1" sqref="C1"/>
      <selection pane="bottomLeft" activeCell="B2" sqref="B2"/>
      <selection pane="bottomRight" activeCell="R25" sqref="R25"/>
    </sheetView>
  </sheetViews>
  <sheetFormatPr defaultColWidth="9.140625" defaultRowHeight="12" x14ac:dyDescent="0.2"/>
  <cols>
    <col min="1" max="1" width="0" style="18" hidden="1" customWidth="1"/>
    <col min="2" max="2" width="60.42578125" style="16" customWidth="1"/>
    <col min="3" max="3" width="11.7109375" style="67" customWidth="1"/>
    <col min="4" max="4" width="11" style="14" customWidth="1"/>
    <col min="5" max="13" width="11" style="19" customWidth="1"/>
    <col min="14" max="16384" width="9.140625" style="19"/>
  </cols>
  <sheetData>
    <row r="1" spans="2:13" ht="30" x14ac:dyDescent="0.2">
      <c r="B1" s="82" t="s">
        <v>72</v>
      </c>
      <c r="C1" s="82"/>
      <c r="D1" s="82"/>
      <c r="E1" s="82"/>
      <c r="F1" s="82"/>
    </row>
    <row r="2" spans="2:13" ht="30" x14ac:dyDescent="0.2">
      <c r="B2" s="82" t="s">
        <v>75</v>
      </c>
      <c r="C2" s="82"/>
      <c r="D2" s="82"/>
      <c r="E2" s="82"/>
      <c r="F2" s="82"/>
    </row>
    <row r="6" spans="2:13" ht="24" x14ac:dyDescent="0.2">
      <c r="B6" s="40" t="s">
        <v>1</v>
      </c>
      <c r="C6" s="64" t="s">
        <v>0</v>
      </c>
      <c r="D6" s="46">
        <v>45107</v>
      </c>
      <c r="E6" s="46">
        <v>45199</v>
      </c>
      <c r="F6" s="46">
        <v>45291</v>
      </c>
      <c r="G6" s="46">
        <v>45382</v>
      </c>
      <c r="H6" s="46">
        <v>45473</v>
      </c>
      <c r="I6" s="46">
        <v>45565</v>
      </c>
      <c r="J6" s="46">
        <v>45657</v>
      </c>
      <c r="K6" s="46">
        <v>45747</v>
      </c>
      <c r="L6" s="46">
        <v>45838</v>
      </c>
      <c r="M6" s="46">
        <v>45930</v>
      </c>
    </row>
    <row r="7" spans="2:13" s="18" customFormat="1" ht="36" x14ac:dyDescent="0.2">
      <c r="B7" s="51" t="s">
        <v>59</v>
      </c>
      <c r="C7" s="37" t="s">
        <v>7</v>
      </c>
      <c r="D7" s="38">
        <v>35</v>
      </c>
      <c r="E7" s="38">
        <v>106</v>
      </c>
      <c r="F7" s="39">
        <v>252</v>
      </c>
      <c r="G7" s="39">
        <v>289</v>
      </c>
      <c r="H7" s="39">
        <v>375</v>
      </c>
      <c r="I7" s="39">
        <v>577</v>
      </c>
      <c r="J7" s="39">
        <v>902</v>
      </c>
      <c r="K7" s="39">
        <v>1011</v>
      </c>
      <c r="L7" s="39">
        <v>1123</v>
      </c>
      <c r="M7" s="39">
        <v>1285</v>
      </c>
    </row>
    <row r="8" spans="2:13" s="18" customFormat="1" ht="48" x14ac:dyDescent="0.2">
      <c r="B8" s="51" t="s">
        <v>60</v>
      </c>
      <c r="C8" s="37" t="s">
        <v>34</v>
      </c>
      <c r="D8" s="38">
        <v>17065.147445070001</v>
      </c>
      <c r="E8" s="38">
        <v>30088.97623212</v>
      </c>
      <c r="F8" s="39">
        <v>56361.710043109997</v>
      </c>
      <c r="G8" s="39">
        <v>43452.792313400001</v>
      </c>
      <c r="H8" s="39">
        <v>146945.11151503</v>
      </c>
      <c r="I8" s="39">
        <v>272364.06465002004</v>
      </c>
      <c r="J8" s="39">
        <v>276205.45096434996</v>
      </c>
      <c r="K8" s="39">
        <v>303434.29702835</v>
      </c>
      <c r="L8" s="39">
        <v>514133.85306405002</v>
      </c>
      <c r="M8" s="39">
        <v>623335.83502680995</v>
      </c>
    </row>
    <row r="9" spans="2:13" s="18" customFormat="1" ht="24" x14ac:dyDescent="0.2">
      <c r="B9" s="51" t="s">
        <v>56</v>
      </c>
      <c r="C9" s="37" t="s">
        <v>34</v>
      </c>
      <c r="D9" s="38">
        <f t="shared" ref="D9:J9" si="0">SUM(D16:D30)</f>
        <v>17061.007005529998</v>
      </c>
      <c r="E9" s="39">
        <f t="shared" si="0"/>
        <v>13965.770221469993</v>
      </c>
      <c r="F9" s="39">
        <f t="shared" si="0"/>
        <v>33006.669747899999</v>
      </c>
      <c r="G9" s="39">
        <f t="shared" si="0"/>
        <v>24869.112308629999</v>
      </c>
      <c r="H9" s="39">
        <f t="shared" si="0"/>
        <v>125874.45717299999</v>
      </c>
      <c r="I9" s="39">
        <f t="shared" si="0"/>
        <v>249311.71434884999</v>
      </c>
      <c r="J9" s="39">
        <f t="shared" si="0"/>
        <v>271198.65510179003</v>
      </c>
      <c r="K9" s="39">
        <v>173483.10074169</v>
      </c>
      <c r="L9" s="39">
        <v>401701.91659062001</v>
      </c>
      <c r="M9" s="39">
        <v>556834.38004534005</v>
      </c>
    </row>
    <row r="10" spans="2:13" s="18" customFormat="1" x14ac:dyDescent="0.2">
      <c r="B10" s="1" t="s">
        <v>112</v>
      </c>
      <c r="C10" s="65" t="s">
        <v>34</v>
      </c>
      <c r="D10" s="9"/>
      <c r="E10" s="9"/>
      <c r="F10" s="9"/>
      <c r="G10" s="9"/>
      <c r="H10" s="9"/>
      <c r="I10" s="9"/>
      <c r="J10" s="9"/>
      <c r="K10" s="9">
        <v>114404.75638382</v>
      </c>
      <c r="L10" s="9">
        <v>343325.93053696002</v>
      </c>
      <c r="M10" s="9">
        <v>487991.40138861001</v>
      </c>
    </row>
    <row r="11" spans="2:13" s="18" customFormat="1" x14ac:dyDescent="0.2">
      <c r="B11" s="1" t="s">
        <v>113</v>
      </c>
      <c r="C11" s="65" t="s">
        <v>34</v>
      </c>
      <c r="D11" s="9"/>
      <c r="E11" s="9"/>
      <c r="F11" s="9"/>
      <c r="G11" s="9"/>
      <c r="H11" s="9"/>
      <c r="I11" s="9"/>
      <c r="J11" s="9"/>
      <c r="K11" s="9">
        <v>80545.560419999994</v>
      </c>
      <c r="L11" s="9">
        <v>125224.30984358001</v>
      </c>
      <c r="M11" s="9">
        <v>272005.39024401997</v>
      </c>
    </row>
    <row r="12" spans="2:13" s="18" customFormat="1" x14ac:dyDescent="0.2">
      <c r="B12" s="1" t="s">
        <v>114</v>
      </c>
      <c r="C12" s="65" t="s">
        <v>34</v>
      </c>
      <c r="D12" s="9"/>
      <c r="E12" s="9"/>
      <c r="F12" s="9"/>
      <c r="G12" s="9"/>
      <c r="H12" s="9"/>
      <c r="I12" s="9"/>
      <c r="J12" s="9"/>
      <c r="K12" s="9">
        <v>33859.195963819999</v>
      </c>
      <c r="L12" s="9">
        <v>218101.62069338001</v>
      </c>
      <c r="M12" s="9">
        <v>215986.01114459001</v>
      </c>
    </row>
    <row r="13" spans="2:13" s="18" customFormat="1" x14ac:dyDescent="0.2">
      <c r="B13" s="1" t="s">
        <v>115</v>
      </c>
      <c r="C13" s="65" t="s">
        <v>34</v>
      </c>
      <c r="D13" s="9"/>
      <c r="E13" s="9"/>
      <c r="F13" s="9"/>
      <c r="G13" s="9"/>
      <c r="H13" s="9"/>
      <c r="I13" s="9"/>
      <c r="J13" s="9"/>
      <c r="K13" s="9">
        <v>59078.344357870003</v>
      </c>
      <c r="L13" s="9">
        <v>58375.986053660003</v>
      </c>
      <c r="M13" s="9">
        <v>68842.978656730003</v>
      </c>
    </row>
    <row r="14" spans="2:13" s="18" customFormat="1" x14ac:dyDescent="0.2">
      <c r="B14" s="1" t="s">
        <v>113</v>
      </c>
      <c r="C14" s="65" t="s">
        <v>34</v>
      </c>
      <c r="D14" s="9"/>
      <c r="E14" s="9"/>
      <c r="F14" s="9"/>
      <c r="G14" s="9"/>
      <c r="H14" s="9"/>
      <c r="I14" s="9"/>
      <c r="J14" s="9"/>
      <c r="K14" s="9">
        <v>57860.021629870003</v>
      </c>
      <c r="L14" s="9">
        <v>54634.944634660002</v>
      </c>
      <c r="M14" s="9">
        <v>63904.613099820002</v>
      </c>
    </row>
    <row r="15" spans="2:13" s="18" customFormat="1" x14ac:dyDescent="0.2">
      <c r="B15" s="1" t="s">
        <v>114</v>
      </c>
      <c r="C15" s="65" t="s">
        <v>34</v>
      </c>
      <c r="D15" s="9"/>
      <c r="E15" s="9"/>
      <c r="F15" s="9"/>
      <c r="G15" s="9"/>
      <c r="H15" s="9"/>
      <c r="I15" s="9"/>
      <c r="J15" s="9"/>
      <c r="K15" s="9">
        <v>1218.3227280000001</v>
      </c>
      <c r="L15" s="9">
        <v>3741.0414190000001</v>
      </c>
      <c r="M15" s="9">
        <v>4938.3655569100001</v>
      </c>
    </row>
    <row r="16" spans="2:13" s="18" customFormat="1" x14ac:dyDescent="0.2">
      <c r="B16" s="1" t="s">
        <v>70</v>
      </c>
      <c r="C16" s="65" t="s">
        <v>34</v>
      </c>
      <c r="D16" s="9">
        <v>17060.997049529997</v>
      </c>
      <c r="E16" s="9">
        <v>13865.721463119993</v>
      </c>
      <c r="F16" s="9">
        <v>32646.402257899997</v>
      </c>
      <c r="G16" s="9">
        <v>24689.473016</v>
      </c>
      <c r="H16" s="9">
        <v>125630.573001</v>
      </c>
      <c r="I16" s="9">
        <v>220180.08727069999</v>
      </c>
      <c r="J16" s="9">
        <v>222578.22880435002</v>
      </c>
      <c r="K16" s="9">
        <v>142725.33498260999</v>
      </c>
      <c r="L16" s="9">
        <v>344574.71567021002</v>
      </c>
      <c r="M16" s="9">
        <v>484059.41585821001</v>
      </c>
    </row>
    <row r="17" spans="1:13" s="18" customFormat="1" x14ac:dyDescent="0.2">
      <c r="B17" s="1" t="s">
        <v>112</v>
      </c>
      <c r="C17" s="65" t="s">
        <v>34</v>
      </c>
      <c r="D17" s="9"/>
      <c r="E17" s="9"/>
      <c r="F17" s="9"/>
      <c r="G17" s="9"/>
      <c r="H17" s="9"/>
      <c r="I17" s="9"/>
      <c r="J17" s="9"/>
      <c r="K17" s="9">
        <v>84588.002495740002</v>
      </c>
      <c r="L17" s="9">
        <v>287424.87219890999</v>
      </c>
      <c r="M17" s="9">
        <v>418179.65174246999</v>
      </c>
    </row>
    <row r="18" spans="1:13" s="18" customFormat="1" x14ac:dyDescent="0.2">
      <c r="B18" s="1" t="s">
        <v>113</v>
      </c>
      <c r="C18" s="65" t="s">
        <v>34</v>
      </c>
      <c r="D18" s="9"/>
      <c r="E18" s="9"/>
      <c r="F18" s="9"/>
      <c r="G18" s="9"/>
      <c r="H18" s="9"/>
      <c r="I18" s="9"/>
      <c r="J18" s="9"/>
      <c r="K18" s="9">
        <v>58444.967535999996</v>
      </c>
      <c r="L18" s="9">
        <v>96143.543401820003</v>
      </c>
      <c r="M18" s="9">
        <v>203854.477553</v>
      </c>
    </row>
    <row r="19" spans="1:13" s="18" customFormat="1" x14ac:dyDescent="0.2">
      <c r="B19" s="1" t="s">
        <v>114</v>
      </c>
      <c r="C19" s="65" t="s">
        <v>34</v>
      </c>
      <c r="D19" s="9"/>
      <c r="E19" s="9"/>
      <c r="F19" s="9"/>
      <c r="G19" s="9"/>
      <c r="H19" s="9"/>
      <c r="I19" s="9"/>
      <c r="J19" s="9"/>
      <c r="K19" s="9">
        <v>26143.034959740002</v>
      </c>
      <c r="L19" s="9">
        <v>191281.32879709001</v>
      </c>
      <c r="M19" s="9">
        <v>214325.17418947001</v>
      </c>
    </row>
    <row r="20" spans="1:13" s="18" customFormat="1" x14ac:dyDescent="0.2">
      <c r="B20" s="1" t="s">
        <v>115</v>
      </c>
      <c r="C20" s="65" t="s">
        <v>34</v>
      </c>
      <c r="D20" s="9"/>
      <c r="E20" s="9"/>
      <c r="F20" s="9"/>
      <c r="G20" s="9"/>
      <c r="H20" s="9"/>
      <c r="I20" s="9"/>
      <c r="J20" s="9"/>
      <c r="K20" s="9">
        <v>58137.33248687</v>
      </c>
      <c r="L20" s="9">
        <v>57149.843471300002</v>
      </c>
      <c r="M20" s="9">
        <v>65879.764115740007</v>
      </c>
    </row>
    <row r="21" spans="1:13" s="18" customFormat="1" x14ac:dyDescent="0.2">
      <c r="B21" s="1" t="s">
        <v>113</v>
      </c>
      <c r="C21" s="65" t="s">
        <v>34</v>
      </c>
      <c r="D21" s="9"/>
      <c r="E21" s="9"/>
      <c r="F21" s="9"/>
      <c r="G21" s="9"/>
      <c r="H21" s="9"/>
      <c r="I21" s="9"/>
      <c r="J21" s="9"/>
      <c r="K21" s="9">
        <v>56996.936240870004</v>
      </c>
      <c r="L21" s="9">
        <v>53504.875236300002</v>
      </c>
      <c r="M21" s="9">
        <v>61091.472864739997</v>
      </c>
    </row>
    <row r="22" spans="1:13" s="18" customFormat="1" x14ac:dyDescent="0.2">
      <c r="B22" s="1" t="s">
        <v>114</v>
      </c>
      <c r="C22" s="65" t="s">
        <v>34</v>
      </c>
      <c r="D22" s="9"/>
      <c r="E22" s="9"/>
      <c r="F22" s="9"/>
      <c r="G22" s="9"/>
      <c r="H22" s="9"/>
      <c r="I22" s="9"/>
      <c r="J22" s="9"/>
      <c r="K22" s="9">
        <v>1140.396246</v>
      </c>
      <c r="L22" s="9">
        <v>3644.9682349999998</v>
      </c>
      <c r="M22" s="9">
        <v>4788.2912509999996</v>
      </c>
    </row>
    <row r="23" spans="1:13" s="18" customFormat="1" x14ac:dyDescent="0.2">
      <c r="B23" s="1" t="s">
        <v>71</v>
      </c>
      <c r="C23" s="65" t="s">
        <v>34</v>
      </c>
      <c r="D23" s="9">
        <v>0</v>
      </c>
      <c r="E23" s="9">
        <v>100.04875835</v>
      </c>
      <c r="F23" s="9">
        <v>341.259681</v>
      </c>
      <c r="G23" s="9">
        <v>179.63929263</v>
      </c>
      <c r="H23" s="9">
        <v>243.81497200000001</v>
      </c>
      <c r="I23" s="9">
        <v>29131.627078150002</v>
      </c>
      <c r="J23" s="9">
        <v>46464.364645280002</v>
      </c>
      <c r="K23" s="9">
        <v>30757.76175808</v>
      </c>
      <c r="L23" s="9">
        <v>57127.200520409999</v>
      </c>
      <c r="M23" s="9">
        <v>72770.292482449993</v>
      </c>
    </row>
    <row r="24" spans="1:13" s="18" customFormat="1" x14ac:dyDescent="0.2">
      <c r="B24" s="1" t="s">
        <v>112</v>
      </c>
      <c r="C24" s="65" t="s">
        <v>34</v>
      </c>
      <c r="D24" s="9"/>
      <c r="E24" s="9"/>
      <c r="F24" s="9"/>
      <c r="G24" s="9"/>
      <c r="H24" s="9"/>
      <c r="I24" s="9"/>
      <c r="J24" s="9"/>
      <c r="K24" s="9">
        <v>29816.753888079998</v>
      </c>
      <c r="L24" s="9">
        <v>55901.058338050003</v>
      </c>
      <c r="M24" s="9">
        <v>69807.077941459997</v>
      </c>
    </row>
    <row r="25" spans="1:13" s="18" customFormat="1" x14ac:dyDescent="0.2">
      <c r="B25" s="1" t="s">
        <v>113</v>
      </c>
      <c r="C25" s="65" t="s">
        <v>34</v>
      </c>
      <c r="D25" s="9"/>
      <c r="E25" s="9"/>
      <c r="F25" s="9"/>
      <c r="G25" s="9"/>
      <c r="H25" s="9"/>
      <c r="I25" s="9"/>
      <c r="J25" s="9"/>
      <c r="K25" s="9">
        <v>22100.592884000002</v>
      </c>
      <c r="L25" s="9">
        <v>29080.766441759999</v>
      </c>
      <c r="M25" s="9">
        <v>68150.912691019999</v>
      </c>
    </row>
    <row r="26" spans="1:13" s="18" customFormat="1" x14ac:dyDescent="0.2">
      <c r="B26" s="1" t="s">
        <v>114</v>
      </c>
      <c r="C26" s="65" t="s">
        <v>34</v>
      </c>
      <c r="D26" s="9"/>
      <c r="E26" s="9"/>
      <c r="F26" s="9"/>
      <c r="G26" s="9"/>
      <c r="H26" s="9"/>
      <c r="I26" s="9"/>
      <c r="J26" s="9"/>
      <c r="K26" s="9">
        <v>7716.1610040799997</v>
      </c>
      <c r="L26" s="9">
        <v>26820.29189629</v>
      </c>
      <c r="M26" s="9">
        <v>1656.1652504399999</v>
      </c>
    </row>
    <row r="27" spans="1:13" s="18" customFormat="1" x14ac:dyDescent="0.2">
      <c r="B27" s="1" t="s">
        <v>115</v>
      </c>
      <c r="C27" s="65" t="s">
        <v>34</v>
      </c>
      <c r="D27" s="9"/>
      <c r="E27" s="9"/>
      <c r="F27" s="9"/>
      <c r="G27" s="9"/>
      <c r="H27" s="9"/>
      <c r="I27" s="9"/>
      <c r="J27" s="9"/>
      <c r="K27" s="9">
        <v>941.00787000000003</v>
      </c>
      <c r="L27" s="9">
        <v>1226.1421823600001</v>
      </c>
      <c r="M27" s="9">
        <v>2963.2145409899999</v>
      </c>
    </row>
    <row r="28" spans="1:13" s="18" customFormat="1" x14ac:dyDescent="0.2">
      <c r="B28" s="1" t="s">
        <v>113</v>
      </c>
      <c r="C28" s="65" t="s">
        <v>34</v>
      </c>
      <c r="D28" s="9"/>
      <c r="E28" s="9"/>
      <c r="F28" s="9"/>
      <c r="G28" s="9"/>
      <c r="H28" s="9"/>
      <c r="I28" s="9"/>
      <c r="J28" s="9"/>
      <c r="K28" s="9">
        <v>863.08538899999996</v>
      </c>
      <c r="L28" s="9">
        <v>1130.06899836</v>
      </c>
      <c r="M28" s="9">
        <v>2813.1402350799999</v>
      </c>
    </row>
    <row r="29" spans="1:13" s="18" customFormat="1" x14ac:dyDescent="0.2">
      <c r="B29" s="1" t="s">
        <v>114</v>
      </c>
      <c r="C29" s="65" t="s">
        <v>34</v>
      </c>
      <c r="D29" s="9"/>
      <c r="E29" s="9"/>
      <c r="F29" s="9"/>
      <c r="G29" s="9"/>
      <c r="H29" s="9"/>
      <c r="I29" s="9"/>
      <c r="J29" s="9"/>
      <c r="K29" s="9">
        <v>77.922481000000005</v>
      </c>
      <c r="L29" s="9">
        <v>96.073183999999998</v>
      </c>
      <c r="M29" s="9">
        <v>150.07430590999999</v>
      </c>
    </row>
    <row r="30" spans="1:13" s="18" customFormat="1" x14ac:dyDescent="0.2">
      <c r="B30" s="1" t="s">
        <v>97</v>
      </c>
      <c r="C30" s="65" t="s">
        <v>34</v>
      </c>
      <c r="D30" s="9">
        <v>9.9559999999999996E-3</v>
      </c>
      <c r="E30" s="9">
        <v>0</v>
      </c>
      <c r="F30" s="9">
        <v>19.007809000000002</v>
      </c>
      <c r="G30" s="9">
        <v>0</v>
      </c>
      <c r="H30" s="9">
        <v>6.9199999999999998E-2</v>
      </c>
      <c r="I30" s="9">
        <v>0</v>
      </c>
      <c r="J30" s="9">
        <v>2156.06165216</v>
      </c>
      <c r="K30" s="9">
        <v>4.0010000000000002E-3</v>
      </c>
      <c r="L30" s="9">
        <v>4.0000000000000002E-4</v>
      </c>
      <c r="M30" s="9">
        <v>4.6717046800000004</v>
      </c>
    </row>
    <row r="31" spans="1:13" s="18" customFormat="1" x14ac:dyDescent="0.2">
      <c r="A31" s="51"/>
      <c r="B31" s="1" t="s">
        <v>112</v>
      </c>
      <c r="C31" s="65" t="s">
        <v>34</v>
      </c>
      <c r="D31" s="9"/>
      <c r="E31" s="9"/>
      <c r="F31" s="9"/>
      <c r="G31" s="9"/>
      <c r="H31" s="9"/>
      <c r="I31" s="9"/>
      <c r="J31" s="9"/>
      <c r="K31" s="9">
        <v>0</v>
      </c>
      <c r="L31" s="9">
        <v>0</v>
      </c>
      <c r="M31" s="9">
        <v>4.6717046800000004</v>
      </c>
    </row>
    <row r="32" spans="1:13" s="18" customFormat="1" x14ac:dyDescent="0.2">
      <c r="A32" s="51"/>
      <c r="B32" s="1" t="s">
        <v>113</v>
      </c>
      <c r="C32" s="65" t="s">
        <v>34</v>
      </c>
      <c r="D32" s="9"/>
      <c r="E32" s="9"/>
      <c r="F32" s="9"/>
      <c r="G32" s="9"/>
      <c r="H32" s="9"/>
      <c r="I32" s="9"/>
      <c r="J32" s="9"/>
      <c r="K32" s="9">
        <v>0</v>
      </c>
      <c r="L32" s="9">
        <v>0</v>
      </c>
      <c r="M32" s="9">
        <v>0</v>
      </c>
    </row>
    <row r="33" spans="1:13" s="18" customFormat="1" x14ac:dyDescent="0.2">
      <c r="A33" s="51"/>
      <c r="B33" s="1" t="s">
        <v>114</v>
      </c>
      <c r="C33" s="65" t="s">
        <v>34</v>
      </c>
      <c r="D33" s="9"/>
      <c r="E33" s="9"/>
      <c r="F33" s="9"/>
      <c r="G33" s="9"/>
      <c r="H33" s="9"/>
      <c r="I33" s="9"/>
      <c r="J33" s="9"/>
      <c r="K33" s="9">
        <v>0</v>
      </c>
      <c r="L33" s="9">
        <v>0</v>
      </c>
      <c r="M33" s="9">
        <v>4.6717046800000004</v>
      </c>
    </row>
    <row r="34" spans="1:13" s="18" customFormat="1" x14ac:dyDescent="0.2">
      <c r="A34" s="51"/>
      <c r="B34" s="1" t="s">
        <v>115</v>
      </c>
      <c r="C34" s="65" t="s">
        <v>34</v>
      </c>
      <c r="D34" s="9"/>
      <c r="E34" s="9"/>
      <c r="F34" s="9"/>
      <c r="G34" s="9"/>
      <c r="H34" s="9"/>
      <c r="I34" s="9"/>
      <c r="J34" s="9"/>
      <c r="K34" s="9">
        <v>4.0010000000000002E-3</v>
      </c>
      <c r="L34" s="9">
        <v>4.0000000000000002E-4</v>
      </c>
      <c r="M34" s="9">
        <v>0</v>
      </c>
    </row>
    <row r="35" spans="1:13" s="18" customFormat="1" x14ac:dyDescent="0.2">
      <c r="A35" s="51"/>
      <c r="B35" s="1" t="s">
        <v>113</v>
      </c>
      <c r="C35" s="65" t="s">
        <v>34</v>
      </c>
      <c r="D35" s="9"/>
      <c r="E35" s="9"/>
      <c r="F35" s="9"/>
      <c r="G35" s="9"/>
      <c r="H35" s="9"/>
      <c r="I35" s="9"/>
      <c r="J35" s="9"/>
      <c r="K35" s="9">
        <v>0</v>
      </c>
      <c r="L35" s="9">
        <v>4.0000000000000002E-4</v>
      </c>
      <c r="M35" s="9">
        <v>0</v>
      </c>
    </row>
    <row r="36" spans="1:13" s="18" customFormat="1" x14ac:dyDescent="0.2">
      <c r="A36" s="51"/>
      <c r="B36" s="1" t="s">
        <v>114</v>
      </c>
      <c r="C36" s="65" t="s">
        <v>34</v>
      </c>
      <c r="D36" s="9"/>
      <c r="E36" s="9"/>
      <c r="F36" s="9"/>
      <c r="G36" s="9"/>
      <c r="H36" s="9"/>
      <c r="I36" s="9"/>
      <c r="J36" s="9"/>
      <c r="K36" s="9">
        <v>4.0010000000000002E-3</v>
      </c>
      <c r="L36" s="9">
        <v>0</v>
      </c>
      <c r="M36" s="9">
        <v>0</v>
      </c>
    </row>
    <row r="37" spans="1:13" s="18" customFormat="1" ht="24" x14ac:dyDescent="0.2">
      <c r="A37" s="81"/>
      <c r="B37" s="51" t="s">
        <v>55</v>
      </c>
      <c r="C37" s="52" t="s">
        <v>7</v>
      </c>
      <c r="D37" s="38"/>
      <c r="E37" s="39"/>
      <c r="F37" s="39"/>
      <c r="G37" s="39"/>
      <c r="H37" s="39"/>
      <c r="I37" s="39"/>
      <c r="J37" s="39"/>
      <c r="K37" s="39">
        <v>96449</v>
      </c>
      <c r="L37" s="39">
        <v>158840</v>
      </c>
      <c r="M37" s="39">
        <v>179522</v>
      </c>
    </row>
    <row r="38" spans="1:13" s="18" customFormat="1" x14ac:dyDescent="0.2">
      <c r="B38" s="1" t="s">
        <v>112</v>
      </c>
      <c r="C38" s="65" t="s">
        <v>7</v>
      </c>
      <c r="D38" s="9"/>
      <c r="E38" s="9"/>
      <c r="F38" s="9"/>
      <c r="G38" s="9"/>
      <c r="H38" s="9"/>
      <c r="I38" s="9"/>
      <c r="J38" s="9"/>
      <c r="K38" s="9">
        <v>24861</v>
      </c>
      <c r="L38" s="9">
        <v>63836</v>
      </c>
      <c r="M38" s="9">
        <v>9766</v>
      </c>
    </row>
    <row r="39" spans="1:13" s="18" customFormat="1" x14ac:dyDescent="0.2">
      <c r="B39" s="1" t="s">
        <v>113</v>
      </c>
      <c r="C39" s="65" t="s">
        <v>7</v>
      </c>
      <c r="D39" s="9"/>
      <c r="E39" s="9"/>
      <c r="F39" s="9"/>
      <c r="G39" s="9"/>
      <c r="H39" s="9"/>
      <c r="I39" s="9"/>
      <c r="J39" s="9"/>
      <c r="K39" s="9">
        <v>18307</v>
      </c>
      <c r="L39" s="9">
        <v>62852</v>
      </c>
      <c r="M39" s="9">
        <v>8854</v>
      </c>
    </row>
    <row r="40" spans="1:13" s="18" customFormat="1" x14ac:dyDescent="0.2">
      <c r="B40" s="1" t="s">
        <v>114</v>
      </c>
      <c r="C40" s="65" t="s">
        <v>7</v>
      </c>
      <c r="D40" s="9"/>
      <c r="E40" s="9"/>
      <c r="F40" s="9"/>
      <c r="G40" s="9"/>
      <c r="H40" s="9"/>
      <c r="I40" s="9"/>
      <c r="J40" s="9"/>
      <c r="K40" s="9">
        <v>6554</v>
      </c>
      <c r="L40" s="9">
        <v>984</v>
      </c>
      <c r="M40" s="9">
        <v>912</v>
      </c>
    </row>
    <row r="41" spans="1:13" s="18" customFormat="1" x14ac:dyDescent="0.2">
      <c r="B41" s="1" t="s">
        <v>115</v>
      </c>
      <c r="C41" s="65" t="s">
        <v>7</v>
      </c>
      <c r="D41" s="9"/>
      <c r="E41" s="9"/>
      <c r="F41" s="9"/>
      <c r="G41" s="9"/>
      <c r="H41" s="9"/>
      <c r="I41" s="9"/>
      <c r="J41" s="9"/>
      <c r="K41" s="9">
        <v>71588</v>
      </c>
      <c r="L41" s="9">
        <v>95004</v>
      </c>
      <c r="M41" s="9">
        <v>169756</v>
      </c>
    </row>
    <row r="42" spans="1:13" s="18" customFormat="1" x14ac:dyDescent="0.2">
      <c r="B42" s="1" t="s">
        <v>113</v>
      </c>
      <c r="C42" s="65" t="s">
        <v>7</v>
      </c>
      <c r="D42" s="9"/>
      <c r="E42" s="9"/>
      <c r="F42" s="9"/>
      <c r="G42" s="9"/>
      <c r="H42" s="9"/>
      <c r="I42" s="9"/>
      <c r="J42" s="9"/>
      <c r="K42" s="9">
        <v>21211</v>
      </c>
      <c r="L42" s="9">
        <v>28731</v>
      </c>
      <c r="M42" s="9">
        <v>82085</v>
      </c>
    </row>
    <row r="43" spans="1:13" s="18" customFormat="1" x14ac:dyDescent="0.2">
      <c r="B43" s="1" t="s">
        <v>114</v>
      </c>
      <c r="C43" s="65" t="s">
        <v>7</v>
      </c>
      <c r="D43" s="9"/>
      <c r="E43" s="9"/>
      <c r="F43" s="9"/>
      <c r="G43" s="9"/>
      <c r="H43" s="9"/>
      <c r="I43" s="9"/>
      <c r="J43" s="9"/>
      <c r="K43" s="9">
        <v>50377</v>
      </c>
      <c r="L43" s="9">
        <v>66273</v>
      </c>
      <c r="M43" s="9">
        <v>87671</v>
      </c>
    </row>
    <row r="44" spans="1:13" s="18" customFormat="1" x14ac:dyDescent="0.2">
      <c r="B44" s="1" t="s">
        <v>70</v>
      </c>
      <c r="C44" s="65" t="s">
        <v>7</v>
      </c>
      <c r="D44" s="9"/>
      <c r="E44" s="9"/>
      <c r="F44" s="9"/>
      <c r="G44" s="9"/>
      <c r="H44" s="9"/>
      <c r="I44" s="9"/>
      <c r="J44" s="9"/>
      <c r="K44" s="9">
        <v>56142</v>
      </c>
      <c r="L44" s="9">
        <v>74700</v>
      </c>
      <c r="M44" s="9">
        <v>88798</v>
      </c>
    </row>
    <row r="45" spans="1:13" s="18" customFormat="1" x14ac:dyDescent="0.2">
      <c r="B45" s="1" t="s">
        <v>112</v>
      </c>
      <c r="C45" s="65" t="s">
        <v>7</v>
      </c>
      <c r="D45" s="9"/>
      <c r="E45" s="9"/>
      <c r="F45" s="9"/>
      <c r="G45" s="9"/>
      <c r="H45" s="9"/>
      <c r="I45" s="9"/>
      <c r="J45" s="9"/>
      <c r="K45" s="9">
        <v>240</v>
      </c>
      <c r="L45" s="9">
        <v>365</v>
      </c>
      <c r="M45" s="9">
        <v>587</v>
      </c>
    </row>
    <row r="46" spans="1:13" s="18" customFormat="1" x14ac:dyDescent="0.2">
      <c r="B46" s="1" t="s">
        <v>113</v>
      </c>
      <c r="C46" s="65" t="s">
        <v>7</v>
      </c>
      <c r="D46" s="9"/>
      <c r="E46" s="9"/>
      <c r="F46" s="9"/>
      <c r="G46" s="9"/>
      <c r="H46" s="9"/>
      <c r="I46" s="9"/>
      <c r="J46" s="9"/>
      <c r="K46" s="9">
        <v>119</v>
      </c>
      <c r="L46" s="9">
        <v>130</v>
      </c>
      <c r="M46" s="9">
        <v>179</v>
      </c>
    </row>
    <row r="47" spans="1:13" s="18" customFormat="1" x14ac:dyDescent="0.2">
      <c r="B47" s="1" t="s">
        <v>114</v>
      </c>
      <c r="C47" s="65" t="s">
        <v>7</v>
      </c>
      <c r="D47" s="9"/>
      <c r="E47" s="9"/>
      <c r="F47" s="9"/>
      <c r="G47" s="9"/>
      <c r="H47" s="9"/>
      <c r="I47" s="9"/>
      <c r="J47" s="9"/>
      <c r="K47" s="9">
        <v>121</v>
      </c>
      <c r="L47" s="9">
        <v>235</v>
      </c>
      <c r="M47" s="9">
        <v>408</v>
      </c>
    </row>
    <row r="48" spans="1:13" s="18" customFormat="1" x14ac:dyDescent="0.2">
      <c r="B48" s="1" t="s">
        <v>115</v>
      </c>
      <c r="C48" s="65" t="s">
        <v>7</v>
      </c>
      <c r="D48" s="9"/>
      <c r="E48" s="9"/>
      <c r="F48" s="9"/>
      <c r="G48" s="9"/>
      <c r="H48" s="9"/>
      <c r="I48" s="9"/>
      <c r="J48" s="9"/>
      <c r="K48" s="9">
        <v>55902</v>
      </c>
      <c r="L48" s="9">
        <v>74335</v>
      </c>
      <c r="M48" s="9">
        <v>88211</v>
      </c>
    </row>
    <row r="49" spans="1:13" s="18" customFormat="1" x14ac:dyDescent="0.2">
      <c r="B49" s="1" t="s">
        <v>113</v>
      </c>
      <c r="C49" s="65" t="s">
        <v>7</v>
      </c>
      <c r="D49" s="9"/>
      <c r="E49" s="9"/>
      <c r="F49" s="9"/>
      <c r="G49" s="9"/>
      <c r="H49" s="9"/>
      <c r="I49" s="9"/>
      <c r="J49" s="9"/>
      <c r="K49" s="9">
        <v>16138</v>
      </c>
      <c r="L49" s="9">
        <v>18495</v>
      </c>
      <c r="M49" s="9">
        <v>25138</v>
      </c>
    </row>
    <row r="50" spans="1:13" s="18" customFormat="1" x14ac:dyDescent="0.2">
      <c r="B50" s="1" t="s">
        <v>114</v>
      </c>
      <c r="C50" s="65" t="s">
        <v>7</v>
      </c>
      <c r="D50" s="9"/>
      <c r="E50" s="9"/>
      <c r="F50" s="9"/>
      <c r="G50" s="9"/>
      <c r="H50" s="9"/>
      <c r="I50" s="9"/>
      <c r="J50" s="9"/>
      <c r="K50" s="9">
        <v>39764</v>
      </c>
      <c r="L50" s="9">
        <v>55840</v>
      </c>
      <c r="M50" s="9">
        <v>63073</v>
      </c>
    </row>
    <row r="51" spans="1:13" s="18" customFormat="1" x14ac:dyDescent="0.2">
      <c r="B51" s="1" t="s">
        <v>71</v>
      </c>
      <c r="C51" s="65" t="s">
        <v>7</v>
      </c>
      <c r="D51" s="9"/>
      <c r="E51" s="9"/>
      <c r="F51" s="9"/>
      <c r="G51" s="9"/>
      <c r="H51" s="9"/>
      <c r="I51" s="9"/>
      <c r="J51" s="9"/>
      <c r="K51" s="9">
        <v>40303</v>
      </c>
      <c r="L51" s="9">
        <v>84138</v>
      </c>
      <c r="M51" s="9">
        <v>90682</v>
      </c>
    </row>
    <row r="52" spans="1:13" s="18" customFormat="1" x14ac:dyDescent="0.2">
      <c r="B52" s="1" t="s">
        <v>112</v>
      </c>
      <c r="C52" s="65" t="s">
        <v>7</v>
      </c>
      <c r="D52" s="9"/>
      <c r="E52" s="9"/>
      <c r="F52" s="9"/>
      <c r="G52" s="9"/>
      <c r="H52" s="9"/>
      <c r="I52" s="9"/>
      <c r="J52" s="9"/>
      <c r="K52" s="9">
        <v>24621</v>
      </c>
      <c r="L52" s="9">
        <v>63471</v>
      </c>
      <c r="M52" s="9">
        <v>9137</v>
      </c>
    </row>
    <row r="53" spans="1:13" s="18" customFormat="1" x14ac:dyDescent="0.2">
      <c r="B53" s="1" t="s">
        <v>113</v>
      </c>
      <c r="C53" s="65" t="s">
        <v>7</v>
      </c>
      <c r="D53" s="9"/>
      <c r="E53" s="9"/>
      <c r="F53" s="9"/>
      <c r="G53" s="9"/>
      <c r="H53" s="9"/>
      <c r="I53" s="9"/>
      <c r="J53" s="9"/>
      <c r="K53" s="9">
        <v>18188</v>
      </c>
      <c r="L53" s="9">
        <v>62722</v>
      </c>
      <c r="M53" s="9">
        <v>8675</v>
      </c>
    </row>
    <row r="54" spans="1:13" s="18" customFormat="1" x14ac:dyDescent="0.2">
      <c r="B54" s="1" t="s">
        <v>114</v>
      </c>
      <c r="C54" s="65" t="s">
        <v>7</v>
      </c>
      <c r="D54" s="9"/>
      <c r="E54" s="9"/>
      <c r="F54" s="9"/>
      <c r="G54" s="9"/>
      <c r="H54" s="9"/>
      <c r="I54" s="9"/>
      <c r="J54" s="9"/>
      <c r="K54" s="9">
        <v>6433</v>
      </c>
      <c r="L54" s="9">
        <v>749</v>
      </c>
      <c r="M54" s="9">
        <v>462</v>
      </c>
    </row>
    <row r="55" spans="1:13" s="18" customFormat="1" x14ac:dyDescent="0.2">
      <c r="B55" s="1" t="s">
        <v>115</v>
      </c>
      <c r="C55" s="65" t="s">
        <v>7</v>
      </c>
      <c r="D55" s="9"/>
      <c r="E55" s="9"/>
      <c r="F55" s="9"/>
      <c r="G55" s="9"/>
      <c r="H55" s="9"/>
      <c r="I55" s="9"/>
      <c r="J55" s="9"/>
      <c r="K55" s="9">
        <v>15682</v>
      </c>
      <c r="L55" s="9">
        <v>20667</v>
      </c>
      <c r="M55" s="9">
        <v>81545</v>
      </c>
    </row>
    <row r="56" spans="1:13" s="18" customFormat="1" x14ac:dyDescent="0.2">
      <c r="B56" s="1" t="s">
        <v>113</v>
      </c>
      <c r="C56" s="65" t="s">
        <v>7</v>
      </c>
      <c r="D56" s="9"/>
      <c r="E56" s="9"/>
      <c r="F56" s="9"/>
      <c r="G56" s="9"/>
      <c r="H56" s="9"/>
      <c r="I56" s="9"/>
      <c r="J56" s="9"/>
      <c r="K56" s="9">
        <v>5073</v>
      </c>
      <c r="L56" s="9">
        <v>10234</v>
      </c>
      <c r="M56" s="9">
        <v>56947</v>
      </c>
    </row>
    <row r="57" spans="1:13" s="18" customFormat="1" x14ac:dyDescent="0.2">
      <c r="B57" s="1" t="s">
        <v>114</v>
      </c>
      <c r="C57" s="65" t="s">
        <v>7</v>
      </c>
      <c r="D57" s="9"/>
      <c r="E57" s="9"/>
      <c r="F57" s="9"/>
      <c r="G57" s="9"/>
      <c r="H57" s="9"/>
      <c r="I57" s="9"/>
      <c r="J57" s="9"/>
      <c r="K57" s="9">
        <v>10609</v>
      </c>
      <c r="L57" s="9">
        <v>10433</v>
      </c>
      <c r="M57" s="9">
        <v>24598</v>
      </c>
    </row>
    <row r="58" spans="1:13" s="18" customFormat="1" x14ac:dyDescent="0.2">
      <c r="B58" s="1" t="s">
        <v>97</v>
      </c>
      <c r="C58" s="65" t="s">
        <v>7</v>
      </c>
      <c r="D58" s="9"/>
      <c r="E58" s="9"/>
      <c r="F58" s="9"/>
      <c r="G58" s="9"/>
      <c r="H58" s="9"/>
      <c r="I58" s="9"/>
      <c r="J58" s="9"/>
      <c r="K58" s="9">
        <v>4</v>
      </c>
      <c r="L58" s="9">
        <v>2</v>
      </c>
      <c r="M58" s="9">
        <v>42</v>
      </c>
    </row>
    <row r="59" spans="1:13" s="18" customFormat="1" x14ac:dyDescent="0.2">
      <c r="A59" s="51"/>
      <c r="B59" s="1" t="s">
        <v>112</v>
      </c>
      <c r="C59" s="65" t="s">
        <v>7</v>
      </c>
      <c r="D59" s="9"/>
      <c r="E59" s="9"/>
      <c r="F59" s="9"/>
      <c r="G59" s="9"/>
      <c r="H59" s="9"/>
      <c r="I59" s="9"/>
      <c r="J59" s="9"/>
      <c r="K59" s="9">
        <v>0</v>
      </c>
      <c r="L59" s="9">
        <v>0</v>
      </c>
      <c r="M59" s="9">
        <v>42</v>
      </c>
    </row>
    <row r="60" spans="1:13" s="18" customFormat="1" x14ac:dyDescent="0.2">
      <c r="A60" s="51"/>
      <c r="B60" s="1" t="s">
        <v>113</v>
      </c>
      <c r="C60" s="65" t="s">
        <v>7</v>
      </c>
      <c r="D60" s="9"/>
      <c r="E60" s="9"/>
      <c r="F60" s="9"/>
      <c r="G60" s="9"/>
      <c r="H60" s="9"/>
      <c r="I60" s="9"/>
      <c r="J60" s="9"/>
      <c r="K60" s="9">
        <v>0</v>
      </c>
      <c r="L60" s="9">
        <v>0</v>
      </c>
      <c r="M60" s="9">
        <v>0</v>
      </c>
    </row>
    <row r="61" spans="1:13" s="18" customFormat="1" x14ac:dyDescent="0.2">
      <c r="A61" s="51"/>
      <c r="B61" s="1" t="s">
        <v>114</v>
      </c>
      <c r="C61" s="65" t="s">
        <v>7</v>
      </c>
      <c r="D61" s="9"/>
      <c r="E61" s="9"/>
      <c r="F61" s="9"/>
      <c r="G61" s="9"/>
      <c r="H61" s="9"/>
      <c r="I61" s="9"/>
      <c r="J61" s="9"/>
      <c r="K61" s="9">
        <v>0</v>
      </c>
      <c r="L61" s="9">
        <v>0</v>
      </c>
      <c r="M61" s="9">
        <v>42</v>
      </c>
    </row>
    <row r="62" spans="1:13" s="18" customFormat="1" x14ac:dyDescent="0.2">
      <c r="A62" s="51"/>
      <c r="B62" s="1" t="s">
        <v>115</v>
      </c>
      <c r="C62" s="65" t="s">
        <v>7</v>
      </c>
      <c r="D62" s="9"/>
      <c r="E62" s="9"/>
      <c r="F62" s="9"/>
      <c r="G62" s="9"/>
      <c r="H62" s="9"/>
      <c r="I62" s="9"/>
      <c r="J62" s="9"/>
      <c r="K62" s="9">
        <v>4</v>
      </c>
      <c r="L62" s="9">
        <v>2</v>
      </c>
      <c r="M62" s="9">
        <v>0</v>
      </c>
    </row>
    <row r="63" spans="1:13" s="18" customFormat="1" x14ac:dyDescent="0.2">
      <c r="A63" s="51"/>
      <c r="B63" s="1" t="s">
        <v>113</v>
      </c>
      <c r="C63" s="65" t="s">
        <v>7</v>
      </c>
      <c r="D63" s="9"/>
      <c r="E63" s="9"/>
      <c r="F63" s="9"/>
      <c r="G63" s="9"/>
      <c r="H63" s="9"/>
      <c r="I63" s="9"/>
      <c r="J63" s="9"/>
      <c r="K63" s="9">
        <v>0</v>
      </c>
      <c r="L63" s="9">
        <v>2</v>
      </c>
      <c r="M63" s="9">
        <v>0</v>
      </c>
    </row>
    <row r="64" spans="1:13" s="18" customFormat="1" x14ac:dyDescent="0.2">
      <c r="A64" s="51"/>
      <c r="B64" s="1" t="s">
        <v>114</v>
      </c>
      <c r="C64" s="65" t="s">
        <v>7</v>
      </c>
      <c r="D64" s="9"/>
      <c r="E64" s="9"/>
      <c r="F64" s="9"/>
      <c r="G64" s="9"/>
      <c r="H64" s="9"/>
      <c r="I64" s="9"/>
      <c r="J64" s="9"/>
      <c r="K64" s="9">
        <v>4</v>
      </c>
      <c r="L64" s="9">
        <v>0</v>
      </c>
      <c r="M64" s="9">
        <v>0</v>
      </c>
    </row>
    <row r="65" spans="2:13" ht="24" x14ac:dyDescent="0.2">
      <c r="B65" s="51" t="s">
        <v>50</v>
      </c>
      <c r="C65" s="37" t="s">
        <v>9</v>
      </c>
      <c r="D65" s="38">
        <f t="shared" ref="D65:I65" si="1">SUM(D66+D69)</f>
        <v>46571</v>
      </c>
      <c r="E65" s="39">
        <f t="shared" si="1"/>
        <v>61748</v>
      </c>
      <c r="F65" s="39">
        <f t="shared" si="1"/>
        <v>92495</v>
      </c>
      <c r="G65" s="39">
        <f t="shared" si="1"/>
        <v>145387</v>
      </c>
      <c r="H65" s="39">
        <f t="shared" si="1"/>
        <v>195988</v>
      </c>
      <c r="I65" s="39">
        <f t="shared" si="1"/>
        <v>241103</v>
      </c>
      <c r="J65" s="39">
        <f>SUM(J66+J69)</f>
        <v>279505</v>
      </c>
      <c r="K65" s="39">
        <v>334701</v>
      </c>
      <c r="L65" s="39">
        <v>417095</v>
      </c>
      <c r="M65" s="39">
        <v>546118</v>
      </c>
    </row>
    <row r="66" spans="2:13" s="18" customFormat="1" x14ac:dyDescent="0.2">
      <c r="B66" s="1" t="s">
        <v>21</v>
      </c>
      <c r="C66" s="65" t="s">
        <v>9</v>
      </c>
      <c r="D66" s="9">
        <v>65</v>
      </c>
      <c r="E66" s="9">
        <v>103</v>
      </c>
      <c r="F66" s="9">
        <v>187</v>
      </c>
      <c r="G66" s="9">
        <v>236</v>
      </c>
      <c r="H66" s="9">
        <v>326</v>
      </c>
      <c r="I66" s="9">
        <v>481</v>
      </c>
      <c r="J66" s="9">
        <v>635</v>
      </c>
      <c r="K66" s="9">
        <v>758</v>
      </c>
      <c r="L66" s="9">
        <v>903</v>
      </c>
      <c r="M66" s="9">
        <v>1129</v>
      </c>
    </row>
    <row r="67" spans="2:13" s="18" customFormat="1" x14ac:dyDescent="0.2">
      <c r="B67" s="1" t="s">
        <v>116</v>
      </c>
      <c r="C67" s="65" t="s">
        <v>9</v>
      </c>
      <c r="D67" s="9"/>
      <c r="E67" s="9"/>
      <c r="F67" s="9"/>
      <c r="G67" s="9"/>
      <c r="H67" s="9"/>
      <c r="I67" s="9"/>
      <c r="J67" s="9"/>
      <c r="K67" s="9">
        <v>209</v>
      </c>
      <c r="L67" s="9">
        <v>243</v>
      </c>
      <c r="M67" s="9">
        <v>253</v>
      </c>
    </row>
    <row r="68" spans="2:13" s="18" customFormat="1" x14ac:dyDescent="0.2">
      <c r="B68" s="1" t="s">
        <v>117</v>
      </c>
      <c r="C68" s="65" t="s">
        <v>9</v>
      </c>
      <c r="D68" s="9"/>
      <c r="E68" s="9"/>
      <c r="F68" s="9"/>
      <c r="G68" s="9"/>
      <c r="H68" s="9"/>
      <c r="I68" s="9"/>
      <c r="J68" s="9"/>
      <c r="K68" s="9">
        <v>549</v>
      </c>
      <c r="L68" s="9">
        <v>660</v>
      </c>
      <c r="M68" s="9">
        <v>876</v>
      </c>
    </row>
    <row r="69" spans="2:13" s="18" customFormat="1" x14ac:dyDescent="0.2">
      <c r="B69" s="1" t="s">
        <v>22</v>
      </c>
      <c r="C69" s="65" t="s">
        <v>9</v>
      </c>
      <c r="D69" s="9">
        <v>46506</v>
      </c>
      <c r="E69" s="9">
        <v>61645</v>
      </c>
      <c r="F69" s="9">
        <v>92308</v>
      </c>
      <c r="G69" s="9">
        <v>145151</v>
      </c>
      <c r="H69" s="9">
        <v>195662</v>
      </c>
      <c r="I69" s="9">
        <v>240622</v>
      </c>
      <c r="J69" s="9">
        <v>278870</v>
      </c>
      <c r="K69" s="9">
        <v>333943</v>
      </c>
      <c r="L69" s="9">
        <v>416192</v>
      </c>
      <c r="M69" s="9">
        <v>544989</v>
      </c>
    </row>
    <row r="70" spans="2:13" s="18" customFormat="1" x14ac:dyDescent="0.2">
      <c r="B70" s="1" t="s">
        <v>116</v>
      </c>
      <c r="C70" s="65" t="s">
        <v>9</v>
      </c>
      <c r="D70" s="9"/>
      <c r="E70" s="9"/>
      <c r="F70" s="9"/>
      <c r="G70" s="9"/>
      <c r="H70" s="9"/>
      <c r="I70" s="9"/>
      <c r="J70" s="9"/>
      <c r="K70" s="9">
        <v>18561</v>
      </c>
      <c r="L70" s="9">
        <v>26646</v>
      </c>
      <c r="M70" s="9">
        <v>38871</v>
      </c>
    </row>
    <row r="71" spans="2:13" s="18" customFormat="1" x14ac:dyDescent="0.2">
      <c r="B71" s="1" t="s">
        <v>117</v>
      </c>
      <c r="C71" s="65" t="s">
        <v>9</v>
      </c>
      <c r="D71" s="9"/>
      <c r="E71" s="9"/>
      <c r="F71" s="9"/>
      <c r="G71" s="9"/>
      <c r="H71" s="9"/>
      <c r="I71" s="9"/>
      <c r="J71" s="9"/>
      <c r="K71" s="9">
        <v>315382</v>
      </c>
      <c r="L71" s="9">
        <v>389546</v>
      </c>
      <c r="M71" s="9">
        <v>506118</v>
      </c>
    </row>
    <row r="72" spans="2:13" ht="24" x14ac:dyDescent="0.2">
      <c r="B72" s="51" t="s">
        <v>52</v>
      </c>
      <c r="C72" s="37" t="s">
        <v>9</v>
      </c>
      <c r="D72" s="38">
        <f t="shared" ref="D72:J72" si="2">D76+D73</f>
        <v>46571</v>
      </c>
      <c r="E72" s="39">
        <f t="shared" si="2"/>
        <v>61748</v>
      </c>
      <c r="F72" s="39">
        <f t="shared" si="2"/>
        <v>92495</v>
      </c>
      <c r="G72" s="39">
        <f t="shared" si="2"/>
        <v>145387</v>
      </c>
      <c r="H72" s="39">
        <f t="shared" si="2"/>
        <v>195988</v>
      </c>
      <c r="I72" s="39">
        <f t="shared" si="2"/>
        <v>241103</v>
      </c>
      <c r="J72" s="39">
        <f t="shared" si="2"/>
        <v>279505</v>
      </c>
      <c r="K72" s="39">
        <v>56459</v>
      </c>
      <c r="L72" s="39">
        <v>97096</v>
      </c>
      <c r="M72" s="39">
        <v>62093</v>
      </c>
    </row>
    <row r="73" spans="2:13" s="18" customFormat="1" x14ac:dyDescent="0.2">
      <c r="B73" s="1" t="s">
        <v>21</v>
      </c>
      <c r="C73" s="65" t="s">
        <v>9</v>
      </c>
      <c r="D73" s="9">
        <v>65</v>
      </c>
      <c r="E73" s="9">
        <v>103</v>
      </c>
      <c r="F73" s="9">
        <v>187</v>
      </c>
      <c r="G73" s="9">
        <v>236</v>
      </c>
      <c r="H73" s="9">
        <v>326</v>
      </c>
      <c r="I73" s="9">
        <v>481</v>
      </c>
      <c r="J73" s="9">
        <v>635</v>
      </c>
      <c r="K73" s="9">
        <v>111</v>
      </c>
      <c r="L73" s="9">
        <v>153</v>
      </c>
      <c r="M73" s="9">
        <v>175</v>
      </c>
    </row>
    <row r="74" spans="2:13" s="18" customFormat="1" x14ac:dyDescent="0.2">
      <c r="B74" s="1" t="s">
        <v>116</v>
      </c>
      <c r="C74" s="65" t="s">
        <v>9</v>
      </c>
      <c r="D74" s="9"/>
      <c r="E74" s="9"/>
      <c r="F74" s="9"/>
      <c r="G74" s="9"/>
      <c r="H74" s="9"/>
      <c r="I74" s="9"/>
      <c r="J74" s="9"/>
      <c r="K74" s="9">
        <v>50</v>
      </c>
      <c r="L74" s="9">
        <v>69</v>
      </c>
      <c r="M74" s="9">
        <v>61</v>
      </c>
    </row>
    <row r="75" spans="2:13" s="18" customFormat="1" x14ac:dyDescent="0.2">
      <c r="B75" s="1" t="s">
        <v>117</v>
      </c>
      <c r="C75" s="65" t="s">
        <v>9</v>
      </c>
      <c r="D75" s="9"/>
      <c r="E75" s="9"/>
      <c r="F75" s="9"/>
      <c r="G75" s="9"/>
      <c r="H75" s="9"/>
      <c r="I75" s="9"/>
      <c r="J75" s="9"/>
      <c r="K75" s="9">
        <v>61</v>
      </c>
      <c r="L75" s="9">
        <v>84</v>
      </c>
      <c r="M75" s="9">
        <v>114</v>
      </c>
    </row>
    <row r="76" spans="2:13" s="18" customFormat="1" x14ac:dyDescent="0.2">
      <c r="B76" s="1" t="s">
        <v>22</v>
      </c>
      <c r="C76" s="65" t="s">
        <v>9</v>
      </c>
      <c r="D76" s="9">
        <v>46506</v>
      </c>
      <c r="E76" s="9">
        <v>61645</v>
      </c>
      <c r="F76" s="9">
        <v>92308</v>
      </c>
      <c r="G76" s="9">
        <v>145151</v>
      </c>
      <c r="H76" s="9">
        <v>195662</v>
      </c>
      <c r="I76" s="9">
        <v>240622</v>
      </c>
      <c r="J76" s="9">
        <v>278870</v>
      </c>
      <c r="K76" s="9">
        <v>56348</v>
      </c>
      <c r="L76" s="9">
        <v>96943</v>
      </c>
      <c r="M76" s="9">
        <v>61918</v>
      </c>
    </row>
    <row r="77" spans="2:13" s="18" customFormat="1" x14ac:dyDescent="0.2">
      <c r="B77" s="1" t="s">
        <v>116</v>
      </c>
      <c r="C77" s="65" t="s">
        <v>9</v>
      </c>
      <c r="D77" s="9"/>
      <c r="E77" s="9"/>
      <c r="F77" s="9"/>
      <c r="G77" s="9"/>
      <c r="H77" s="9"/>
      <c r="I77" s="9"/>
      <c r="J77" s="9"/>
      <c r="K77" s="9">
        <v>6507</v>
      </c>
      <c r="L77" s="9">
        <v>7607</v>
      </c>
      <c r="M77" s="9">
        <v>12311</v>
      </c>
    </row>
    <row r="78" spans="2:13" s="18" customFormat="1" x14ac:dyDescent="0.2">
      <c r="B78" s="1" t="s">
        <v>117</v>
      </c>
      <c r="C78" s="65" t="s">
        <v>9</v>
      </c>
      <c r="D78" s="9"/>
      <c r="E78" s="9"/>
      <c r="F78" s="9"/>
      <c r="G78" s="9"/>
      <c r="H78" s="9"/>
      <c r="I78" s="9"/>
      <c r="J78" s="9"/>
      <c r="K78" s="9">
        <v>49841</v>
      </c>
      <c r="L78" s="9">
        <v>89336</v>
      </c>
      <c r="M78" s="9">
        <v>49607</v>
      </c>
    </row>
    <row r="79" spans="2:13" ht="24" x14ac:dyDescent="0.2">
      <c r="B79" s="51" t="s">
        <v>51</v>
      </c>
      <c r="C79" s="37" t="s">
        <v>9</v>
      </c>
      <c r="D79" s="38">
        <f t="shared" ref="D79:I79" si="3">D80+D83</f>
        <v>5090</v>
      </c>
      <c r="E79" s="39">
        <f t="shared" si="3"/>
        <v>31781</v>
      </c>
      <c r="F79" s="39">
        <f t="shared" si="3"/>
        <v>56094</v>
      </c>
      <c r="G79" s="39">
        <f t="shared" si="3"/>
        <v>77971</v>
      </c>
      <c r="H79" s="39">
        <f t="shared" si="3"/>
        <v>89011</v>
      </c>
      <c r="I79" s="39">
        <f t="shared" si="3"/>
        <v>98548</v>
      </c>
      <c r="J79" s="39">
        <f>J80+J83</f>
        <v>108191</v>
      </c>
      <c r="K79" s="39">
        <v>114545</v>
      </c>
      <c r="L79" s="39">
        <v>137360</v>
      </c>
      <c r="M79" s="39">
        <v>158135</v>
      </c>
    </row>
    <row r="80" spans="2:13" x14ac:dyDescent="0.2">
      <c r="B80" s="1" t="s">
        <v>21</v>
      </c>
      <c r="C80" s="65" t="s">
        <v>9</v>
      </c>
      <c r="D80" s="9">
        <v>21</v>
      </c>
      <c r="E80" s="9">
        <v>19</v>
      </c>
      <c r="F80" s="9">
        <v>45</v>
      </c>
      <c r="G80" s="9">
        <v>47</v>
      </c>
      <c r="H80" s="9">
        <v>62</v>
      </c>
      <c r="I80" s="9">
        <v>98</v>
      </c>
      <c r="J80" s="9">
        <v>139</v>
      </c>
      <c r="K80" s="9">
        <v>180</v>
      </c>
      <c r="L80" s="9">
        <v>214</v>
      </c>
      <c r="M80" s="9">
        <v>252</v>
      </c>
    </row>
    <row r="81" spans="2:13" x14ac:dyDescent="0.2">
      <c r="B81" s="1" t="s">
        <v>116</v>
      </c>
      <c r="C81" s="65" t="s">
        <v>9</v>
      </c>
      <c r="D81" s="9"/>
      <c r="E81" s="9"/>
      <c r="F81" s="9"/>
      <c r="G81" s="9"/>
      <c r="H81" s="9"/>
      <c r="I81" s="9"/>
      <c r="J81" s="9"/>
      <c r="K81" s="9">
        <v>63</v>
      </c>
      <c r="L81" s="9">
        <v>74</v>
      </c>
      <c r="M81" s="9">
        <v>69</v>
      </c>
    </row>
    <row r="82" spans="2:13" x14ac:dyDescent="0.2">
      <c r="B82" s="1" t="s">
        <v>117</v>
      </c>
      <c r="C82" s="65" t="s">
        <v>9</v>
      </c>
      <c r="D82" s="9"/>
      <c r="E82" s="9"/>
      <c r="F82" s="9"/>
      <c r="G82" s="9"/>
      <c r="H82" s="9"/>
      <c r="I82" s="9"/>
      <c r="J82" s="9"/>
      <c r="K82" s="9">
        <v>117</v>
      </c>
      <c r="L82" s="9">
        <v>140</v>
      </c>
      <c r="M82" s="9">
        <v>183</v>
      </c>
    </row>
    <row r="83" spans="2:13" x14ac:dyDescent="0.2">
      <c r="B83" s="1" t="s">
        <v>22</v>
      </c>
      <c r="C83" s="65" t="s">
        <v>9</v>
      </c>
      <c r="D83" s="9">
        <v>5069</v>
      </c>
      <c r="E83" s="9">
        <v>31762</v>
      </c>
      <c r="F83" s="9">
        <v>56049</v>
      </c>
      <c r="G83" s="9">
        <v>77924</v>
      </c>
      <c r="H83" s="9">
        <v>88949</v>
      </c>
      <c r="I83" s="9">
        <v>98450</v>
      </c>
      <c r="J83" s="9">
        <v>108052</v>
      </c>
      <c r="K83" s="9">
        <v>114365</v>
      </c>
      <c r="L83" s="9">
        <v>137146</v>
      </c>
      <c r="M83" s="9">
        <v>157883</v>
      </c>
    </row>
    <row r="84" spans="2:13" x14ac:dyDescent="0.2">
      <c r="B84" s="1" t="s">
        <v>116</v>
      </c>
      <c r="C84" s="65" t="s">
        <v>9</v>
      </c>
      <c r="D84" s="9"/>
      <c r="E84" s="9"/>
      <c r="F84" s="9"/>
      <c r="G84" s="9"/>
      <c r="H84" s="9"/>
      <c r="I84" s="9"/>
      <c r="J84" s="9"/>
      <c r="K84" s="9">
        <v>9185</v>
      </c>
      <c r="L84" s="9">
        <v>11675</v>
      </c>
      <c r="M84" s="9">
        <v>15306</v>
      </c>
    </row>
    <row r="85" spans="2:13" x14ac:dyDescent="0.2">
      <c r="B85" s="1" t="s">
        <v>117</v>
      </c>
      <c r="C85" s="65" t="s">
        <v>9</v>
      </c>
      <c r="D85" s="9"/>
      <c r="E85" s="9"/>
      <c r="F85" s="9"/>
      <c r="G85" s="9"/>
      <c r="H85" s="9"/>
      <c r="I85" s="9"/>
      <c r="J85" s="9"/>
      <c r="K85" s="9">
        <v>105180</v>
      </c>
      <c r="L85" s="9">
        <v>125471</v>
      </c>
      <c r="M85" s="9">
        <v>142577</v>
      </c>
    </row>
    <row r="86" spans="2:13" x14ac:dyDescent="0.2">
      <c r="B86" s="21"/>
      <c r="C86" s="66"/>
      <c r="D86" s="22"/>
      <c r="E86" s="22"/>
      <c r="F86" s="22"/>
    </row>
    <row r="87" spans="2:13" x14ac:dyDescent="0.2">
      <c r="B87" s="23" t="s">
        <v>38</v>
      </c>
    </row>
    <row r="89" spans="2:13" x14ac:dyDescent="0.2">
      <c r="B89" s="19"/>
      <c r="C89" s="68"/>
      <c r="D89" s="19"/>
    </row>
  </sheetData>
  <mergeCells count="2">
    <mergeCell ref="B2:F2"/>
    <mergeCell ref="B1:F1"/>
  </mergeCells>
  <pageMargins left="0.7" right="0.7" top="0.75" bottom="0.75" header="0.3" footer="0.3"/>
  <pageSetup paperSize="8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showGridLines="0" zoomScale="80" zoomScaleNormal="80" workbookViewId="0"/>
  </sheetViews>
  <sheetFormatPr defaultColWidth="9.140625" defaultRowHeight="12" x14ac:dyDescent="0.2"/>
  <cols>
    <col min="1" max="1" width="18.42578125" style="48" customWidth="1"/>
    <col min="2" max="16384" width="9.140625" style="48"/>
  </cols>
  <sheetData>
    <row r="1" spans="1:2" x14ac:dyDescent="0.2">
      <c r="A1" s="50"/>
    </row>
    <row r="3" spans="1:2" x14ac:dyDescent="0.2">
      <c r="A3" s="48" t="s">
        <v>39</v>
      </c>
      <c r="B3" s="48" t="s">
        <v>42</v>
      </c>
    </row>
    <row r="4" spans="1:2" x14ac:dyDescent="0.2">
      <c r="A4" s="48" t="s">
        <v>40</v>
      </c>
      <c r="B4" s="48" t="s">
        <v>44</v>
      </c>
    </row>
    <row r="5" spans="1:2" x14ac:dyDescent="0.2">
      <c r="A5" s="48" t="s">
        <v>41</v>
      </c>
      <c r="B5" s="48" t="s">
        <v>43</v>
      </c>
    </row>
    <row r="6" spans="1:2" x14ac:dyDescent="0.2">
      <c r="A6" s="48" t="s">
        <v>57</v>
      </c>
      <c r="B6" s="48" t="s">
        <v>58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showGridLines="0" workbookViewId="0">
      <selection activeCell="C5" sqref="C5"/>
    </sheetView>
  </sheetViews>
  <sheetFormatPr defaultColWidth="9.140625" defaultRowHeight="12" x14ac:dyDescent="0.2"/>
  <cols>
    <col min="1" max="1" width="31.5703125" style="48" customWidth="1"/>
    <col min="2" max="2" width="53.28515625" style="48" customWidth="1"/>
    <col min="3" max="3" width="58.5703125" style="48" customWidth="1"/>
    <col min="4" max="16384" width="9.140625" style="48"/>
  </cols>
  <sheetData>
    <row r="1" spans="1:3" x14ac:dyDescent="0.2">
      <c r="A1" s="47" t="s">
        <v>61</v>
      </c>
      <c r="B1" s="47" t="s">
        <v>62</v>
      </c>
      <c r="C1" s="47" t="s">
        <v>63</v>
      </c>
    </row>
    <row r="2" spans="1:3" x14ac:dyDescent="0.2">
      <c r="A2" s="83" t="s">
        <v>2</v>
      </c>
      <c r="B2" s="49" t="s">
        <v>64</v>
      </c>
      <c r="C2" s="83" t="s">
        <v>65</v>
      </c>
    </row>
    <row r="3" spans="1:3" x14ac:dyDescent="0.2">
      <c r="A3" s="84"/>
      <c r="B3" s="49" t="s">
        <v>66</v>
      </c>
      <c r="C3" s="84"/>
    </row>
    <row r="4" spans="1:3" x14ac:dyDescent="0.2">
      <c r="A4" s="85"/>
      <c r="B4" s="49" t="s">
        <v>67</v>
      </c>
      <c r="C4" s="85"/>
    </row>
    <row r="5" spans="1:3" ht="36" x14ac:dyDescent="0.2">
      <c r="A5" s="83" t="s">
        <v>39</v>
      </c>
      <c r="B5" s="49" t="s">
        <v>17</v>
      </c>
      <c r="C5" s="54" t="s">
        <v>107</v>
      </c>
    </row>
    <row r="6" spans="1:3" ht="36" x14ac:dyDescent="0.2">
      <c r="A6" s="84"/>
      <c r="B6" s="49" t="s">
        <v>47</v>
      </c>
      <c r="C6" s="54" t="s">
        <v>99</v>
      </c>
    </row>
    <row r="7" spans="1:3" ht="36" x14ac:dyDescent="0.2">
      <c r="A7" s="84"/>
      <c r="B7" s="49" t="s">
        <v>98</v>
      </c>
      <c r="C7" s="55" t="s">
        <v>108</v>
      </c>
    </row>
    <row r="8" spans="1:3" x14ac:dyDescent="0.2">
      <c r="A8" s="84"/>
      <c r="B8" s="49" t="s">
        <v>10</v>
      </c>
      <c r="C8" s="86" t="s">
        <v>100</v>
      </c>
    </row>
    <row r="9" spans="1:3" x14ac:dyDescent="0.2">
      <c r="A9" s="84"/>
      <c r="B9" s="49" t="s">
        <v>11</v>
      </c>
      <c r="C9" s="88"/>
    </row>
    <row r="10" spans="1:3" ht="24" x14ac:dyDescent="0.2">
      <c r="A10" s="84"/>
      <c r="B10" s="49" t="s">
        <v>8</v>
      </c>
      <c r="C10" s="54" t="s">
        <v>101</v>
      </c>
    </row>
    <row r="11" spans="1:3" ht="36" x14ac:dyDescent="0.2">
      <c r="A11" s="85"/>
      <c r="B11" s="49" t="s">
        <v>12</v>
      </c>
      <c r="C11" s="54" t="s">
        <v>102</v>
      </c>
    </row>
    <row r="12" spans="1:3" x14ac:dyDescent="0.2">
      <c r="A12" s="83" t="s">
        <v>40</v>
      </c>
      <c r="B12" s="49" t="s">
        <v>18</v>
      </c>
      <c r="C12" s="86" t="s">
        <v>103</v>
      </c>
    </row>
    <row r="13" spans="1:3" x14ac:dyDescent="0.2">
      <c r="A13" s="84"/>
      <c r="B13" s="49" t="s">
        <v>33</v>
      </c>
      <c r="C13" s="88"/>
    </row>
    <row r="14" spans="1:3" ht="24" x14ac:dyDescent="0.2">
      <c r="A14" s="84"/>
      <c r="B14" s="49" t="s">
        <v>32</v>
      </c>
      <c r="C14" s="86" t="s">
        <v>104</v>
      </c>
    </row>
    <row r="15" spans="1:3" x14ac:dyDescent="0.2">
      <c r="A15" s="84"/>
      <c r="B15" s="49" t="s">
        <v>31</v>
      </c>
      <c r="C15" s="88"/>
    </row>
    <row r="16" spans="1:3" x14ac:dyDescent="0.2">
      <c r="A16" s="84"/>
      <c r="B16" s="49" t="s">
        <v>23</v>
      </c>
      <c r="C16" s="86" t="s">
        <v>105</v>
      </c>
    </row>
    <row r="17" spans="1:3" x14ac:dyDescent="0.2">
      <c r="A17" s="84"/>
      <c r="B17" s="49" t="s">
        <v>19</v>
      </c>
      <c r="C17" s="87"/>
    </row>
    <row r="18" spans="1:3" x14ac:dyDescent="0.2">
      <c r="A18" s="84"/>
      <c r="B18" s="49" t="s">
        <v>24</v>
      </c>
      <c r="C18" s="87"/>
    </row>
    <row r="19" spans="1:3" x14ac:dyDescent="0.2">
      <c r="A19" s="85"/>
      <c r="B19" s="49" t="s">
        <v>25</v>
      </c>
      <c r="C19" s="88"/>
    </row>
    <row r="20" spans="1:3" ht="36" x14ac:dyDescent="0.2">
      <c r="A20" s="83" t="s">
        <v>41</v>
      </c>
      <c r="B20" s="49" t="s">
        <v>68</v>
      </c>
      <c r="C20" s="86" t="s">
        <v>106</v>
      </c>
    </row>
    <row r="21" spans="1:3" ht="48" x14ac:dyDescent="0.2">
      <c r="A21" s="84"/>
      <c r="B21" s="49" t="s">
        <v>69</v>
      </c>
      <c r="C21" s="87"/>
    </row>
    <row r="22" spans="1:3" ht="36" x14ac:dyDescent="0.2">
      <c r="A22" s="84"/>
      <c r="B22" s="49" t="s">
        <v>53</v>
      </c>
      <c r="C22" s="87"/>
    </row>
    <row r="23" spans="1:3" ht="36" x14ac:dyDescent="0.2">
      <c r="A23" s="84"/>
      <c r="B23" s="49" t="s">
        <v>54</v>
      </c>
      <c r="C23" s="87"/>
    </row>
    <row r="24" spans="1:3" ht="24" x14ac:dyDescent="0.2">
      <c r="A24" s="84"/>
      <c r="B24" s="49" t="s">
        <v>55</v>
      </c>
      <c r="C24" s="87"/>
    </row>
    <row r="25" spans="1:3" ht="24" x14ac:dyDescent="0.2">
      <c r="A25" s="84"/>
      <c r="B25" s="49" t="s">
        <v>56</v>
      </c>
      <c r="C25" s="87"/>
    </row>
    <row r="26" spans="1:3" ht="24" x14ac:dyDescent="0.2">
      <c r="A26" s="84"/>
      <c r="B26" s="49" t="s">
        <v>50</v>
      </c>
      <c r="C26" s="87"/>
    </row>
    <row r="27" spans="1:3" ht="24" x14ac:dyDescent="0.2">
      <c r="A27" s="84"/>
      <c r="B27" s="49" t="s">
        <v>52</v>
      </c>
      <c r="C27" s="87"/>
    </row>
    <row r="28" spans="1:3" ht="36" x14ac:dyDescent="0.2">
      <c r="A28" s="85"/>
      <c r="B28" s="49" t="s">
        <v>51</v>
      </c>
      <c r="C28" s="88"/>
    </row>
  </sheetData>
  <mergeCells count="10">
    <mergeCell ref="A20:A28"/>
    <mergeCell ref="C20:C28"/>
    <mergeCell ref="A2:A4"/>
    <mergeCell ref="C2:C4"/>
    <mergeCell ref="A5:A11"/>
    <mergeCell ref="C8:C9"/>
    <mergeCell ref="A12:A19"/>
    <mergeCell ref="C12:C13"/>
    <mergeCell ref="C14:C15"/>
    <mergeCell ref="C16:C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Компании и лицензии</vt:lpstr>
      <vt:lpstr>ОИП</vt:lpstr>
      <vt:lpstr>ОФП</vt:lpstr>
      <vt:lpstr>ОИС</vt:lpstr>
      <vt:lpstr>Обозначения и сокращения</vt:lpstr>
      <vt:lpstr>Методология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2025-11-12T15:57:46Z</dcterms:modified>
</cp:coreProperties>
</file>